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E:\BTT\GUI KHACH\"/>
    </mc:Choice>
  </mc:AlternateContent>
  <xr:revisionPtr revIDLastSave="0" documentId="13_ncr:1_{D70C19B0-B70E-43C3-9EDE-7187C4298B03}" xr6:coauthVersionLast="47" xr6:coauthVersionMax="47" xr10:uidLastSave="{00000000-0000-0000-0000-000000000000}"/>
  <bookViews>
    <workbookView xWindow="-120" yWindow="-120" windowWidth="20730" windowHeight="11160" xr2:uid="{00000000-000D-0000-FFFF-FFFF00000000}"/>
  </bookViews>
  <sheets>
    <sheet name="Đơn đặt hàng" sheetId="5" r:id="rId1"/>
    <sheet name="Phụ lục" sheetId="10" r:id="rId2"/>
    <sheet name="BBGH" sheetId="6" r:id="rId3"/>
    <sheet name="DATA SP" sheetId="9" r:id="rId4"/>
    <sheet name="HOA DON" sheetId="11"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1" i="9" l="1"/>
  <c r="A72" i="9"/>
  <c r="D12" i="6"/>
  <c r="D13" i="6"/>
  <c r="D14" i="6"/>
  <c r="D15" i="6"/>
  <c r="D16" i="6"/>
  <c r="D17" i="6"/>
  <c r="D18" i="6"/>
  <c r="D19" i="6"/>
  <c r="D20" i="6"/>
  <c r="D21" i="6"/>
  <c r="D22" i="6"/>
  <c r="D23" i="6"/>
  <c r="D24" i="6"/>
  <c r="D25" i="6"/>
  <c r="D11" i="6"/>
  <c r="E12" i="6"/>
  <c r="E13" i="6"/>
  <c r="E14" i="6"/>
  <c r="E15" i="6"/>
  <c r="E16" i="6"/>
  <c r="B12" i="6"/>
  <c r="B13" i="6"/>
  <c r="B14" i="6"/>
  <c r="B15" i="6"/>
  <c r="B16" i="6"/>
  <c r="B17" i="6"/>
  <c r="B18" i="6"/>
  <c r="B19" i="6"/>
  <c r="B20" i="6"/>
  <c r="B21" i="6"/>
  <c r="B22" i="6"/>
  <c r="B23" i="6"/>
  <c r="B24" i="6"/>
  <c r="B25" i="6"/>
  <c r="B11" i="6"/>
  <c r="D8" i="10"/>
  <c r="D9" i="10"/>
  <c r="D10" i="10"/>
  <c r="D11" i="10"/>
  <c r="D12" i="10"/>
  <c r="D13" i="10"/>
  <c r="D14" i="10"/>
  <c r="D15" i="10"/>
  <c r="D16" i="10"/>
  <c r="D17" i="10"/>
  <c r="D18" i="10"/>
  <c r="D19" i="10"/>
  <c r="D20" i="10"/>
  <c r="D21" i="10"/>
  <c r="D7" i="10"/>
  <c r="C8" i="10"/>
  <c r="C9" i="10"/>
  <c r="C10" i="10"/>
  <c r="C11" i="10"/>
  <c r="C12" i="10"/>
  <c r="C13" i="10"/>
  <c r="C14" i="10"/>
  <c r="C15" i="10"/>
  <c r="C16" i="10"/>
  <c r="C17" i="10"/>
  <c r="C18" i="10"/>
  <c r="C19" i="10"/>
  <c r="C20" i="10"/>
  <c r="C21" i="10"/>
  <c r="C7" i="10"/>
  <c r="B12" i="5"/>
  <c r="G13" i="5"/>
  <c r="H13" i="5" s="1"/>
  <c r="G14" i="5"/>
  <c r="H14" i="5" s="1"/>
  <c r="G15" i="5"/>
  <c r="H15" i="5" s="1"/>
  <c r="G16" i="5"/>
  <c r="H16" i="5" s="1"/>
  <c r="G17" i="5"/>
  <c r="H17" i="5" s="1"/>
  <c r="G18" i="5"/>
  <c r="H18" i="5" s="1"/>
  <c r="G19" i="5"/>
  <c r="H19" i="5" s="1"/>
  <c r="G20" i="5"/>
  <c r="H20" i="5" s="1"/>
  <c r="G21" i="5"/>
  <c r="H21" i="5" s="1"/>
  <c r="G22" i="5"/>
  <c r="H22" i="5" s="1"/>
  <c r="G23" i="5"/>
  <c r="H23" i="5" s="1"/>
  <c r="G24" i="5"/>
  <c r="H24" i="5" s="1"/>
  <c r="G25" i="5"/>
  <c r="H25" i="5" s="1"/>
  <c r="G26" i="5"/>
  <c r="H26" i="5" s="1"/>
  <c r="G12" i="5"/>
  <c r="D13" i="5"/>
  <c r="D14" i="5"/>
  <c r="D15" i="5"/>
  <c r="D16" i="5"/>
  <c r="D17" i="5"/>
  <c r="D18" i="5"/>
  <c r="D19" i="5"/>
  <c r="D20" i="5"/>
  <c r="D21" i="5"/>
  <c r="D22" i="5"/>
  <c r="D23" i="5"/>
  <c r="D24" i="5"/>
  <c r="D25" i="5"/>
  <c r="D26" i="5"/>
  <c r="D12" i="5"/>
  <c r="B13" i="5"/>
  <c r="B14" i="5"/>
  <c r="B15" i="5"/>
  <c r="B16" i="5"/>
  <c r="B17" i="5"/>
  <c r="B18" i="5"/>
  <c r="B19" i="5"/>
  <c r="B20" i="5"/>
  <c r="B21" i="5"/>
  <c r="B22" i="5"/>
  <c r="B23" i="5"/>
  <c r="B24" i="5"/>
  <c r="B25" i="5"/>
  <c r="B26" i="5"/>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7" i="9"/>
  <c r="J6" i="9"/>
  <c r="J5" i="9"/>
  <c r="J4" i="9"/>
  <c r="J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J2" i="9"/>
  <c r="C5" i="6" l="1"/>
  <c r="F12" i="6"/>
  <c r="F13" i="6"/>
  <c r="F14" i="6"/>
  <c r="F15" i="6"/>
  <c r="F16" i="6"/>
  <c r="F17" i="6"/>
  <c r="F18" i="6"/>
  <c r="F19" i="6"/>
  <c r="F20" i="6"/>
  <c r="F21" i="6"/>
  <c r="F22" i="6"/>
  <c r="F23" i="6"/>
  <c r="F24" i="6"/>
  <c r="F25" i="6"/>
  <c r="E17" i="6"/>
  <c r="E18" i="6"/>
  <c r="E19" i="6"/>
  <c r="E20" i="6"/>
  <c r="E21" i="6"/>
  <c r="E22" i="6"/>
  <c r="E23" i="6"/>
  <c r="E24" i="6"/>
  <c r="E25" i="6"/>
  <c r="C2" i="11" l="1"/>
  <c r="B2" i="11"/>
  <c r="A2" i="11"/>
  <c r="I2" i="11"/>
  <c r="L2" i="11" s="1"/>
  <c r="D3" i="11"/>
  <c r="D4" i="11"/>
  <c r="D2" i="11"/>
  <c r="I3" i="11"/>
  <c r="L3" i="11" s="1"/>
  <c r="I4" i="11"/>
  <c r="L4" i="11" s="1"/>
  <c r="H3" i="11"/>
  <c r="G3" i="11" s="1"/>
  <c r="H4" i="11"/>
  <c r="G4" i="11" s="1"/>
  <c r="H2" i="11"/>
  <c r="G2" i="11" s="1"/>
  <c r="F4" i="11" l="1"/>
  <c r="F3" i="11"/>
  <c r="E3" i="11" s="1"/>
  <c r="F2" i="11"/>
  <c r="F27" i="5"/>
  <c r="J26" i="5"/>
  <c r="K26" i="5"/>
  <c r="G21" i="10" s="1"/>
  <c r="H21" i="10" s="1"/>
  <c r="J25" i="5"/>
  <c r="J24" i="5"/>
  <c r="J23" i="5"/>
  <c r="J22" i="5"/>
  <c r="J21" i="5"/>
  <c r="K21" i="5" s="1"/>
  <c r="G16" i="10" s="1"/>
  <c r="H16" i="10" s="1"/>
  <c r="J20" i="5"/>
  <c r="J19" i="5"/>
  <c r="J18" i="5"/>
  <c r="J17" i="5"/>
  <c r="J16" i="5"/>
  <c r="J15" i="5"/>
  <c r="J14" i="5"/>
  <c r="J13" i="5"/>
  <c r="J12" i="5"/>
  <c r="H12" i="5"/>
  <c r="H27" i="5" s="1"/>
  <c r="L21" i="5" l="1"/>
  <c r="L26" i="5"/>
  <c r="E4" i="11"/>
  <c r="K24" i="5"/>
  <c r="G19" i="10" s="1"/>
  <c r="H19" i="10" s="1"/>
  <c r="K13" i="5"/>
  <c r="G8" i="10" s="1"/>
  <c r="H8" i="10" s="1"/>
  <c r="K12" i="5"/>
  <c r="G7" i="10" s="1"/>
  <c r="K16" i="5"/>
  <c r="G11" i="10" s="1"/>
  <c r="H11" i="10" s="1"/>
  <c r="K20" i="5"/>
  <c r="G15" i="10" s="1"/>
  <c r="H15" i="10" s="1"/>
  <c r="K25" i="5"/>
  <c r="G20" i="10" s="1"/>
  <c r="H20" i="10" s="1"/>
  <c r="K14" i="5"/>
  <c r="G9" i="10" s="1"/>
  <c r="H9" i="10" s="1"/>
  <c r="K15" i="5"/>
  <c r="G10" i="10" s="1"/>
  <c r="H10" i="10" s="1"/>
  <c r="K22" i="5"/>
  <c r="G17" i="10" s="1"/>
  <c r="H17" i="10" s="1"/>
  <c r="K17" i="5"/>
  <c r="G12" i="10" s="1"/>
  <c r="H12" i="10" s="1"/>
  <c r="K18" i="5"/>
  <c r="G13" i="10" s="1"/>
  <c r="H13" i="10" s="1"/>
  <c r="K19" i="5"/>
  <c r="G14" i="10" s="1"/>
  <c r="H14" i="10" s="1"/>
  <c r="K23" i="5"/>
  <c r="G18" i="10" s="1"/>
  <c r="H18" i="10" s="1"/>
  <c r="F15" i="10"/>
  <c r="F16" i="10"/>
  <c r="F17" i="10"/>
  <c r="F18" i="10"/>
  <c r="F19" i="10"/>
  <c r="F20" i="10"/>
  <c r="F21" i="10"/>
  <c r="E16" i="10"/>
  <c r="E17" i="10"/>
  <c r="E18" i="10"/>
  <c r="E19" i="10"/>
  <c r="E20" i="10"/>
  <c r="E21" i="10"/>
  <c r="B17" i="10"/>
  <c r="B18" i="10"/>
  <c r="B19" i="10"/>
  <c r="B20" i="10"/>
  <c r="B21" i="10"/>
  <c r="E7" i="10"/>
  <c r="F7" i="10"/>
  <c r="E8" i="10"/>
  <c r="F8" i="10"/>
  <c r="E9" i="10"/>
  <c r="F9" i="10"/>
  <c r="E10" i="10"/>
  <c r="F10" i="10"/>
  <c r="L23" i="5" l="1"/>
  <c r="L19" i="5"/>
  <c r="L22" i="5"/>
  <c r="L25" i="5"/>
  <c r="L20" i="5"/>
  <c r="L24" i="5"/>
  <c r="L16" i="5"/>
  <c r="L15" i="5"/>
  <c r="L18" i="5"/>
  <c r="L17" i="5"/>
  <c r="L14" i="5"/>
  <c r="J4" i="11"/>
  <c r="K4" i="11" s="1"/>
  <c r="M4" i="11" s="1"/>
  <c r="L13" i="5"/>
  <c r="J3" i="11"/>
  <c r="K3" i="11" s="1"/>
  <c r="M3" i="11" s="1"/>
  <c r="L12" i="5"/>
  <c r="L28" i="5" s="1"/>
  <c r="J2" i="11"/>
  <c r="K2" i="11" s="1"/>
  <c r="M2" i="11" s="1"/>
  <c r="H28" i="5"/>
  <c r="H30" i="5" s="1"/>
  <c r="H36" i="5" s="1"/>
  <c r="H28" i="6"/>
  <c r="L29" i="5" l="1"/>
  <c r="L30" i="5" s="1"/>
  <c r="C26" i="6" l="1"/>
  <c r="F11" i="6" l="1"/>
  <c r="E11" i="6"/>
  <c r="C8" i="6" l="1"/>
  <c r="C7" i="6"/>
  <c r="C6" i="6" l="1"/>
  <c r="C4" i="6"/>
  <c r="F11" i="10" l="1"/>
  <c r="F12" i="10"/>
  <c r="F13" i="10"/>
  <c r="F14" i="10"/>
  <c r="E11" i="10"/>
  <c r="E12" i="10"/>
  <c r="E13" i="10"/>
  <c r="E14" i="10"/>
  <c r="E15" i="10"/>
  <c r="C28" i="6" l="1"/>
  <c r="C27" i="6"/>
  <c r="B8" i="10" l="1"/>
  <c r="B9" i="10"/>
  <c r="B10" i="10"/>
  <c r="B11" i="10"/>
  <c r="B12" i="10"/>
  <c r="B13" i="10"/>
  <c r="B14" i="10"/>
  <c r="B15" i="10"/>
  <c r="B16" i="10"/>
  <c r="B7" i="10"/>
  <c r="A484" i="10" l="1"/>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6" i="10"/>
  <c r="A35" i="10"/>
  <c r="A34" i="10"/>
  <c r="I33" i="10"/>
  <c r="H33" i="10"/>
  <c r="G33" i="10"/>
  <c r="F33" i="10"/>
  <c r="E33" i="10"/>
  <c r="D33" i="10"/>
  <c r="C33" i="10"/>
  <c r="A33" i="10"/>
  <c r="A32" i="10"/>
  <c r="A30" i="10"/>
  <c r="A29" i="10"/>
  <c r="A28" i="10"/>
  <c r="A27" i="10"/>
  <c r="A26" i="10"/>
  <c r="A25" i="10"/>
  <c r="A22" i="10"/>
  <c r="A6" i="10"/>
  <c r="A5" i="10"/>
  <c r="A3" i="10"/>
  <c r="A2" i="10"/>
  <c r="A1" i="10"/>
  <c r="H7" i="10"/>
  <c r="H22" i="10" s="1"/>
  <c r="H23" i="10" l="1"/>
  <c r="H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Hant</author>
  </authors>
  <commentList>
    <comment ref="F28" authorId="0" shapeId="0" xr:uid="{00000000-0006-0000-0000-000001000000}">
      <text>
        <r>
          <rPr>
            <b/>
            <sz val="9"/>
            <color indexed="81"/>
            <rFont val="Tahoma"/>
            <family val="2"/>
          </rPr>
          <t>Hant:</t>
        </r>
        <r>
          <rPr>
            <sz val="9"/>
            <color indexed="81"/>
            <rFont val="Tahoma"/>
            <family val="2"/>
          </rPr>
          <t xml:space="preserve">
Điền chiết khấu (nếu có)</t>
        </r>
      </text>
    </comment>
  </commentList>
</comments>
</file>

<file path=xl/sharedStrings.xml><?xml version="1.0" encoding="utf-8"?>
<sst xmlns="http://schemas.openxmlformats.org/spreadsheetml/2006/main" count="442" uniqueCount="231">
  <si>
    <t>ĐƠN ĐẶT HÀNG TRUNG THU KHỐI CQXN</t>
  </si>
  <si>
    <t xml:space="preserve">Fax: </t>
  </si>
  <si>
    <t xml:space="preserve">Tên sản phẩm </t>
  </si>
  <si>
    <t>Mã
 SP</t>
  </si>
  <si>
    <t>Số
 Lượng</t>
  </si>
  <si>
    <t>Đơn giá 
(VNĐ)</t>
  </si>
  <si>
    <t>Quy cách
đóng hộp</t>
  </si>
  <si>
    <t>Thời hạn thanh toán : …………………………………………………………………………………….</t>
  </si>
  <si>
    <t>BAN GIÁM ĐỐC</t>
  </si>
  <si>
    <t>KHÁCH HÀNG</t>
  </si>
  <si>
    <t xml:space="preserve">Chúng tôi đồng ý đặt mua hàng bánh Trung thu Kinh Đô của Công ty với số lượng như sau : </t>
  </si>
  <si>
    <t xml:space="preserve">Mã số thuế : </t>
  </si>
  <si>
    <t xml:space="preserve">Phòng : </t>
  </si>
  <si>
    <t xml:space="preserve">Thành tiền phải thanh toán : </t>
  </si>
  <si>
    <t>STT</t>
  </si>
  <si>
    <t>Những yêu cầu khác : ……………………………………………………………………………………</t>
  </si>
  <si>
    <t xml:space="preserve">NV PHỤ TRÁCH </t>
  </si>
  <si>
    <t>Hộp</t>
  </si>
  <si>
    <t>HKD</t>
  </si>
  <si>
    <t>HKV</t>
  </si>
  <si>
    <t>HNV</t>
  </si>
  <si>
    <t>B</t>
  </si>
  <si>
    <t>T</t>
  </si>
  <si>
    <t>M</t>
  </si>
  <si>
    <t>L</t>
  </si>
  <si>
    <t>R</t>
  </si>
  <si>
    <t>Đơn
 vị</t>
  </si>
  <si>
    <t xml:space="preserve">Thành tiền
</t>
  </si>
  <si>
    <t>HNX</t>
  </si>
  <si>
    <t>G4</t>
  </si>
  <si>
    <t>G2</t>
  </si>
  <si>
    <t>Cái</t>
  </si>
  <si>
    <t>LAVA6</t>
  </si>
  <si>
    <t>LAVA3</t>
  </si>
  <si>
    <t>L1</t>
  </si>
  <si>
    <t>T1</t>
  </si>
  <si>
    <t>C1</t>
  </si>
  <si>
    <t>M1</t>
  </si>
  <si>
    <t>R1</t>
  </si>
  <si>
    <t>XDX</t>
  </si>
  <si>
    <t>XHS</t>
  </si>
  <si>
    <t>XMD</t>
  </si>
  <si>
    <t>Đơn vị</t>
  </si>
  <si>
    <t>Bên giao hàng</t>
  </si>
  <si>
    <t>Bên nhận hàng</t>
  </si>
  <si>
    <t>KC</t>
  </si>
  <si>
    <t xml:space="preserve">Người liên hệ đặt hàng : </t>
  </si>
  <si>
    <t xml:space="preserve">Điện thoại : </t>
  </si>
  <si>
    <t>SR1</t>
  </si>
  <si>
    <t>HNXD</t>
  </si>
  <si>
    <t>HNG</t>
  </si>
  <si>
    <t>T6</t>
  </si>
  <si>
    <t>SV1</t>
  </si>
  <si>
    <t xml:space="preserve">Địa chỉ : </t>
  </si>
  <si>
    <t>Tên cơ quan đặt hàng:</t>
  </si>
  <si>
    <t>Mã ĐH:</t>
  </si>
  <si>
    <t>NACT</t>
  </si>
  <si>
    <t>THUDV</t>
  </si>
  <si>
    <t>Chiết khấu</t>
  </si>
  <si>
    <t>Giá xuất hóa đơn</t>
  </si>
  <si>
    <t>S5</t>
  </si>
  <si>
    <t>4S</t>
  </si>
  <si>
    <t>6S</t>
  </si>
  <si>
    <t>130g</t>
  </si>
  <si>
    <t>PHỤ LỤC SỐ 01</t>
  </si>
  <si>
    <r>
      <t xml:space="preserve">1. </t>
    </r>
    <r>
      <rPr>
        <b/>
        <u/>
        <sz val="12"/>
        <rFont val="Times New Roman"/>
        <family val="1"/>
      </rPr>
      <t>Chi tiết hàng hóa, giá cả, giá trị hợp đồng:</t>
    </r>
  </si>
  <si>
    <t>Tổng Cộng:</t>
  </si>
  <si>
    <t>Tổng tiền thanh toán</t>
  </si>
  <si>
    <t xml:space="preserve">Bằng chữ: </t>
  </si>
  <si>
    <t>Ghi chú:</t>
  </si>
  <si>
    <t xml:space="preserve">  - Giá trên đã bao gồm thuế GTGT 8%.</t>
  </si>
  <si>
    <t xml:space="preserve">  - Tổng giá trị hàng hóa qui định tại Phụ lục này và tổng giá trị hàng hóa ghi trên hóa đơn GTGT có thể chênh lệch nhau trên dưới 2,000 đồng (Hai nghìn đồng)</t>
  </si>
  <si>
    <r>
      <rPr>
        <b/>
        <sz val="12"/>
        <color theme="1"/>
        <rFont val="Times New Roman"/>
        <family val="1"/>
      </rPr>
      <t xml:space="preserve">2. </t>
    </r>
    <r>
      <rPr>
        <b/>
        <u/>
        <sz val="12"/>
        <color theme="1"/>
        <rFont val="Times New Roman"/>
        <family val="1"/>
      </rPr>
      <t>Vận chuyển giao nhận.</t>
    </r>
  </si>
  <si>
    <t>2.1 Thời gian giao hàng:</t>
  </si>
  <si>
    <t>2.2 Địa chỉ giao hàng:</t>
  </si>
  <si>
    <r>
      <rPr>
        <b/>
        <sz val="12"/>
        <color theme="1"/>
        <rFont val="Times New Roman"/>
        <family val="1"/>
      </rPr>
      <t xml:space="preserve">3. </t>
    </r>
    <r>
      <rPr>
        <b/>
        <u/>
        <sz val="12"/>
        <color theme="1"/>
        <rFont val="Times New Roman"/>
        <family val="1"/>
      </rPr>
      <t>Thanh toán:</t>
    </r>
  </si>
  <si>
    <t>3.1 Tiến độ thanh toán:</t>
  </si>
  <si>
    <t>-  Lần 1 : Khách hàng có trách nhiệm thanh toán cho Công ty CP CHM Việt Nam 50% giá trị hợp đồng ngay khi ký hợp đồng</t>
  </si>
  <si>
    <t>3.2 Phương thức thanh toán: Chuyển khoản</t>
  </si>
  <si>
    <t>Ghi chú: Trường hợp thanh toán bằng chuyển khoản căn cứ theo thông tin tài khoản do Công ty CP CHM Việt Nam chỉ định tại phần đầu Hợp đồng này hoặc theo thông báo của Công ty CP CHM Việt Nam bằng văn bản.</t>
  </si>
  <si>
    <t>Hai bên ký xác nhận để thực hiện</t>
  </si>
  <si>
    <t>.</t>
  </si>
  <si>
    <t>ĐẠI DIỆN BÊN MUA</t>
  </si>
  <si>
    <t>ĐẠI DIỆN BÊN BÁN</t>
  </si>
  <si>
    <t xml:space="preserve">Thành tiền
(VNĐ) </t>
  </si>
  <si>
    <t xml:space="preserve">Thời gian giao hàng: </t>
  </si>
  <si>
    <t>Địa điểm giao hàng:</t>
  </si>
  <si>
    <t>Tên người nhận hàng:</t>
  </si>
  <si>
    <t>Hà Nội , ngày    tháng    năm 2024</t>
  </si>
  <si>
    <t>Bên mua xác nhận đã nhận đủ số lượng hàng như sau:</t>
  </si>
  <si>
    <t>Ship</t>
  </si>
  <si>
    <t>Tổng cộng</t>
  </si>
  <si>
    <t xml:space="preserve">Chiết khấu </t>
  </si>
  <si>
    <t>Tổng hóa đơn</t>
  </si>
  <si>
    <t>Thành tiền</t>
  </si>
  <si>
    <t>Bẵng chữ</t>
  </si>
  <si>
    <t>Thời gian giao hàng</t>
  </si>
  <si>
    <t>Địa điểm giao hàng</t>
  </si>
  <si>
    <t xml:space="preserve">Tên người nhận hàng </t>
  </si>
  <si>
    <t>Số điện thoại</t>
  </si>
  <si>
    <t>Đặt cọc</t>
  </si>
  <si>
    <t>Số tiền còn phải thanh toán</t>
  </si>
  <si>
    <t xml:space="preserve">Hình thức thanh toán :              </t>
  </si>
  <si>
    <t>S6</t>
  </si>
  <si>
    <t>SĐT:</t>
  </si>
  <si>
    <t>Tổng trước VAT</t>
  </si>
  <si>
    <t>Thuế suất (VAT)</t>
  </si>
  <si>
    <t>BIÊN BẢN GIAO HÀNG</t>
  </si>
  <si>
    <t>-  Lần 2 : Khách hàng có trách nhiệm thanh toán cho Công ty CP CHM Việt Nam số tiền còn lại của hợp đồng ngay khi nhận đủ hàng và hóa đơn tài chính hợp lệ.</t>
  </si>
  <si>
    <t xml:space="preserve"> </t>
  </si>
  <si>
    <t>Thuế suất (8%)</t>
  </si>
  <si>
    <t xml:space="preserve">- Giao hàng ngày : </t>
  </si>
  <si>
    <t xml:space="preserve">- </t>
  </si>
  <si>
    <t>Hà Nội , ngày … tháng ... năm 2025</t>
  </si>
  <si>
    <t>(Kèm HĐMB sản phẩm số: … /2025/HĐMB-CHM                           , ký ngày ... tháng ... năm 2025)</t>
  </si>
  <si>
    <t>Đơn giá 
trước VAT</t>
  </si>
  <si>
    <t>Thành tiền
trước VAT</t>
  </si>
  <si>
    <t>Thành tiền sau VAT</t>
  </si>
  <si>
    <t>VAT (%)</t>
  </si>
  <si>
    <t>MST</t>
  </si>
  <si>
    <t>Tên Đơn Vị</t>
  </si>
  <si>
    <t>Địa chỉ</t>
  </si>
  <si>
    <t>0107763332</t>
  </si>
  <si>
    <t>Công ty CP CHM Việt Nam</t>
  </si>
  <si>
    <t>Tính chất</t>
  </si>
  <si>
    <t>Hàng hóa, dịch vụ</t>
  </si>
  <si>
    <t>ABC</t>
  </si>
  <si>
    <t>0123456789</t>
  </si>
  <si>
    <t>20/08/2025</t>
  </si>
  <si>
    <t>72 Vương Thừa Vũ</t>
  </si>
  <si>
    <t>NATV</t>
  </si>
  <si>
    <t>LV1</t>
  </si>
  <si>
    <t>N1</t>
  </si>
  <si>
    <t>X1</t>
  </si>
  <si>
    <t>LV</t>
  </si>
  <si>
    <t>NCC BÁNH TRUNG THU KINH ĐÔ MIỀN BẮC
PHÒNG KINH DOANH  - CÔNG TY CP CHM VIỆT NAM
ĐT: 0243 514 9260/ Hotline: 0984 861 933 - 0398 358 386
Địa chỉ: Số 18A, ngách 92, ngõ Gốc Đề, đường Minh Khai, phường Tương Mai, TP.Hà Nội.</t>
  </si>
  <si>
    <t>Số 18A, ngách 92, ngõ Gốc Đề, đường Minh Khai, phường Tương Mai, TP.Hà Nội.</t>
  </si>
  <si>
    <t>Tên sản phẩm</t>
  </si>
  <si>
    <t>Trọng lượng</t>
  </si>
  <si>
    <t>HKD_TV HOANG KIM VINH HIEN DO 4BX160+TRA</t>
  </si>
  <si>
    <t>HKV_TV HOANG KIM VINH HOA VANG 4BX160+TR</t>
  </si>
  <si>
    <t>PLX6_TV PHA LE VAN PHUC (XANH) 8BX80G</t>
  </si>
  <si>
    <t>HND_TV HONG NGOC AN THINH DO 4BX160</t>
  </si>
  <si>
    <t>HNV_TV HONG NGOC AN PHU VANG 4BX160</t>
  </si>
  <si>
    <t>TRANG VANG NGUYET ANH CAT TUONG 6X80G</t>
  </si>
  <si>
    <t>HNX_TV HONG NGOC TAM AN 4BX120</t>
  </si>
  <si>
    <t>THU DOAN VIEN</t>
  </si>
  <si>
    <t>LAVA6_BTT LAVA TRUNG CHAY 6BX80</t>
  </si>
  <si>
    <t>THU TUYET - 6 BANH</t>
  </si>
  <si>
    <t>LAVA3_BTT LAVA TRUNG CHAY 3BX80</t>
  </si>
  <si>
    <t>7_SUA DUA HAT DUA 2 TRUNG 210G</t>
  </si>
  <si>
    <t>210g</t>
  </si>
  <si>
    <t>T_HAT SEN TRA XANH 2TR 210G</t>
  </si>
  <si>
    <t>L_DAU XANH LA DUA 2TR 210G</t>
  </si>
  <si>
    <t>M_KHOAI MON HAT SEN 2 TRUNG 210G</t>
  </si>
  <si>
    <t>2_GA QUAY SOT X.O 2 TRUNG 210G</t>
  </si>
  <si>
    <t>3_JAMBON XA XIU 2 TRUNG 210G</t>
  </si>
  <si>
    <t>4_LAP XUONG NGU HAT 2 TRUNG 210G</t>
  </si>
  <si>
    <t>B_BAO NGU 2 TRUNG 210 GR</t>
  </si>
  <si>
    <t>5_HAT SEN MUT DUA 2 TRUNG 210G</t>
  </si>
  <si>
    <t>6_DAU XANH HAT DUA 2 TRUNG 210G</t>
  </si>
  <si>
    <t>R_DAU DO KIEU NHAT 2 TRUNG 210G</t>
  </si>
  <si>
    <t>61_Dau xanh 1TR 150g</t>
  </si>
  <si>
    <t>150g</t>
  </si>
  <si>
    <t>51_Hat sen 1TR 150g</t>
  </si>
  <si>
    <t>71_Sua dua 1TR 150g</t>
  </si>
  <si>
    <t>M1_Khoai mon 1TR 150g</t>
  </si>
  <si>
    <t>R1_Dau do 1TR 150g</t>
  </si>
  <si>
    <t>21_Ga quay Jambon 1TR 150g</t>
  </si>
  <si>
    <t>31_Thap cam jambon 1 trung 150g</t>
  </si>
  <si>
    <t>41_Thap cam lap xuong 1TR 150g</t>
  </si>
  <si>
    <t>C1_Com dua khong trung 150gr</t>
  </si>
  <si>
    <t>SR1_Sau Rieng 1 trung 150g</t>
  </si>
  <si>
    <t>T1_HAT SEN TRA XANH 1 TRUNG 150G</t>
  </si>
  <si>
    <t>SV1_CUA BAT BUU 1TR 150GR</t>
  </si>
  <si>
    <t>L1_Dau xanh la dua 1TR 150g</t>
  </si>
  <si>
    <t>40_Thap cam lap xuong 0TR 150g</t>
  </si>
  <si>
    <t>60_Dau xanh 0TR 150g</t>
  </si>
  <si>
    <t>20_GA QUAY JAMBON 0TR 150G</t>
  </si>
  <si>
    <t>XHS_HAT SEN HAT CHIA 150G</t>
  </si>
  <si>
    <t>XDX_Dau xanh hanh nhan 150g</t>
  </si>
  <si>
    <t>XMD_Me den hat dua 150g</t>
  </si>
  <si>
    <t>60g</t>
  </si>
  <si>
    <t>83_BANHDEO DAU XANH HAT DUA 1T 230G</t>
  </si>
  <si>
    <t>230g</t>
  </si>
  <si>
    <t>86_DEO DAU XANH HAT DUA 0 TRUNG 230G</t>
  </si>
  <si>
    <t>82_BANHDEO HAT SEN HAT DUA 1T 230G</t>
  </si>
  <si>
    <t>85_DEO HAT SEN HAT DUA 0 TRUNG 230G</t>
  </si>
  <si>
    <t>92_Deo hat sen 1TR 180g</t>
  </si>
  <si>
    <t>180g</t>
  </si>
  <si>
    <t>96_Deo dau xanh 0TR 180g</t>
  </si>
  <si>
    <t>93_Deo dau xanh 1TR 180g</t>
  </si>
  <si>
    <t>95_DEO HAT SEN 0TR 180G</t>
  </si>
  <si>
    <t>90_Banh deo sua dua khong trung 180gr</t>
  </si>
  <si>
    <t>99_Deo sau rieng 180g</t>
  </si>
  <si>
    <t>98_Deo thap cam 0TR 180g</t>
  </si>
  <si>
    <t>M0</t>
  </si>
  <si>
    <t>M0_KHOAI MON 0TR 150G</t>
  </si>
  <si>
    <t>120g</t>
  </si>
  <si>
    <t>4S_THAP CAM LAP XUONG 0 TRUNG 130G</t>
  </si>
  <si>
    <t>6S_DAU XANH 1/2 TRUNG 130G</t>
  </si>
  <si>
    <t>S5_DEO HAT SEN 0 TRUNG 150G</t>
  </si>
  <si>
    <t>S6_DEO DAU XANH 1/2 TRUNG 150GR</t>
  </si>
  <si>
    <t>Nhóm</t>
  </si>
  <si>
    <t>Code</t>
  </si>
  <si>
    <t>Mã SP</t>
  </si>
  <si>
    <t>Qui cách</t>
  </si>
  <si>
    <t>THU</t>
  </si>
  <si>
    <t>24_Ga quay sot X.O 4 trung - 800g</t>
  </si>
  <si>
    <t>800g</t>
  </si>
  <si>
    <t>LV1_LAVA CHOCO 0TR 150G</t>
  </si>
  <si>
    <t>N1_TUYET CAM NHAT 0TR 150G</t>
  </si>
  <si>
    <t>X1_TUYET TRA XANH 0TR 150G</t>
  </si>
  <si>
    <t>LV_BANH TRUNG THU LAN VANG 60G</t>
  </si>
  <si>
    <t>TV</t>
  </si>
  <si>
    <t>KC_TV LONG NGU VONG NGUYET 6BX160G+TRA</t>
  </si>
  <si>
    <t>G4_TV LONG NGU VONG NGUYET 4BX160G+TRA</t>
  </si>
  <si>
    <t>G2_TV LONG NGU VONG NGUYET 2BX160G+TRA</t>
  </si>
  <si>
    <t>NATA_TV NGUYET ANH TRUONG AN 8BX80G</t>
  </si>
  <si>
    <t>HNG-TRANG VANG HONG NGOC AN LANH (XANH)</t>
  </si>
  <si>
    <t>HNXD-TV HONG NGOC AN NHIEN (VANG)</t>
  </si>
  <si>
    <t>NATV_TV NGUYET ANH TUONG VINH 5BX80G</t>
  </si>
  <si>
    <t>PMA</t>
  </si>
  <si>
    <t>BTT LAVA TRUNG CHAY PHO MAI 150G</t>
  </si>
  <si>
    <t>TXA</t>
  </si>
  <si>
    <t>BTT TUYET TRA XANH 120G</t>
  </si>
  <si>
    <t>Giá (cái/hộp)</t>
  </si>
  <si>
    <t>Giá (thùng)</t>
  </si>
  <si>
    <t>HND</t>
  </si>
  <si>
    <t>PLX6</t>
  </si>
  <si>
    <t>NATA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</si>
</sst>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dd/mm"/>
    <numFmt numFmtId="167" formatCode="0.0%"/>
  </numFmts>
  <fonts count="35">
    <font>
      <sz val="11"/>
      <color theme="1"/>
      <name val="Calibri"/>
      <family val="2"/>
      <scheme val="minor"/>
    </font>
    <font>
      <b/>
      <sz val="10"/>
      <name val="Times New Roman"/>
      <family val="1"/>
    </font>
    <font>
      <sz val="12"/>
      <name val="Times New Roman"/>
      <family val="1"/>
    </font>
    <font>
      <b/>
      <i/>
      <sz val="12"/>
      <name val="Times New Roman"/>
      <family val="1"/>
    </font>
    <font>
      <b/>
      <sz val="12"/>
      <name val="Times New Roman"/>
      <family val="1"/>
    </font>
    <font>
      <sz val="11"/>
      <color theme="1"/>
      <name val="Calibri"/>
      <family val="2"/>
      <scheme val="minor"/>
    </font>
    <font>
      <i/>
      <sz val="12"/>
      <name val="Times New Roman"/>
      <family val="1"/>
    </font>
    <font>
      <sz val="12"/>
      <name val=".VnTime"/>
      <family val="2"/>
    </font>
    <font>
      <b/>
      <sz val="11"/>
      <name val="Times New Roman"/>
      <family val="1"/>
    </font>
    <font>
      <sz val="10"/>
      <name val="Arial"/>
      <family val="2"/>
    </font>
    <font>
      <sz val="11"/>
      <name val="Times New Roman"/>
      <family val="1"/>
    </font>
    <font>
      <b/>
      <sz val="10"/>
      <name val="Arial"/>
      <family val="2"/>
    </font>
    <font>
      <b/>
      <sz val="12"/>
      <color theme="1"/>
      <name val="Times New Roman"/>
      <family val="1"/>
    </font>
    <font>
      <sz val="12"/>
      <color theme="1"/>
      <name val="Times New Roman"/>
      <family val="1"/>
    </font>
    <font>
      <sz val="11"/>
      <color rgb="FF000000"/>
      <name val="Calibri"/>
      <family val="2"/>
    </font>
    <font>
      <sz val="12"/>
      <color rgb="FF000000"/>
      <name val="Times New Roman"/>
      <family val="1"/>
    </font>
    <font>
      <b/>
      <sz val="12"/>
      <color rgb="FFFF0000"/>
      <name val="Times New Roman"/>
      <family val="1"/>
    </font>
    <font>
      <b/>
      <i/>
      <sz val="12"/>
      <color rgb="FFFF0000"/>
      <name val="Times New Roman"/>
      <family val="1"/>
    </font>
    <font>
      <sz val="12"/>
      <color theme="1"/>
      <name val="Calibri"/>
      <family val="2"/>
      <scheme val="minor"/>
    </font>
    <font>
      <sz val="11"/>
      <color theme="0"/>
      <name val="Times New Roman"/>
      <family val="1"/>
    </font>
    <font>
      <b/>
      <sz val="16"/>
      <name val="Times New Roman"/>
      <family val="1"/>
    </font>
    <font>
      <i/>
      <sz val="12"/>
      <color theme="1"/>
      <name val="Times New Roman"/>
      <family val="1"/>
    </font>
    <font>
      <b/>
      <u/>
      <sz val="12"/>
      <name val="Times New Roman"/>
      <family val="1"/>
    </font>
    <font>
      <b/>
      <i/>
      <sz val="12"/>
      <color theme="1"/>
      <name val="Times New Roman"/>
      <family val="1"/>
    </font>
    <font>
      <b/>
      <u/>
      <sz val="12"/>
      <color theme="1"/>
      <name val="Times New Roman"/>
      <family val="1"/>
    </font>
    <font>
      <sz val="12"/>
      <color theme="0"/>
      <name val="Times New Roman"/>
      <family val="1"/>
    </font>
    <font>
      <sz val="11"/>
      <color theme="1"/>
      <name val="Times New Roman"/>
      <family val="1"/>
    </font>
    <font>
      <b/>
      <sz val="11"/>
      <color theme="1"/>
      <name val="Times New Roman"/>
      <family val="1"/>
    </font>
    <font>
      <sz val="9"/>
      <color indexed="81"/>
      <name val="Tahoma"/>
      <family val="2"/>
    </font>
    <font>
      <b/>
      <sz val="9"/>
      <color indexed="81"/>
      <name val="Tahoma"/>
      <family val="2"/>
    </font>
    <font>
      <sz val="12"/>
      <color rgb="FFFF0000"/>
      <name val="Times New Roman"/>
      <family val="1"/>
    </font>
    <font>
      <b/>
      <sz val="11"/>
      <color rgb="FF000000"/>
      <name val="Cambria"/>
      <charset val="134"/>
    </font>
    <font>
      <sz val="11"/>
      <color rgb="FF000000"/>
      <name val="Cambria"/>
      <charset val="134"/>
    </font>
    <font>
      <sz val="11"/>
      <color theme="1"/>
      <name val="Cambria"/>
      <charset val="134"/>
    </font>
    <font>
      <sz val="11"/>
      <color rgb="FFFF0000"/>
      <name val="Cambria"/>
      <charset val="13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3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9" fontId="5" fillId="0" borderId="0" applyFont="0" applyFill="0" applyBorder="0" applyAlignment="0" applyProtection="0"/>
    <xf numFmtId="43" fontId="5" fillId="0" borderId="0" applyFont="0" applyFill="0" applyBorder="0" applyAlignment="0" applyProtection="0"/>
    <xf numFmtId="0" fontId="7" fillId="0" borderId="0"/>
    <xf numFmtId="43" fontId="9" fillId="0" borderId="0" applyFont="0" applyFill="0" applyBorder="0" applyAlignment="0" applyProtection="0"/>
    <xf numFmtId="0" fontId="11" fillId="0" borderId="0" applyNumberFormat="0" applyFill="0" applyBorder="0" applyAlignment="0" applyProtection="0"/>
    <xf numFmtId="0" fontId="9" fillId="0" borderId="0"/>
    <xf numFmtId="0" fontId="5" fillId="0" borderId="0"/>
    <xf numFmtId="0" fontId="9" fillId="0" borderId="0"/>
    <xf numFmtId="43" fontId="9" fillId="0" borderId="0" applyFont="0" applyFill="0" applyBorder="0" applyAlignment="0" applyProtection="0"/>
    <xf numFmtId="164" fontId="14" fillId="0" borderId="0" applyBorder="0" applyProtection="0"/>
    <xf numFmtId="9" fontId="5" fillId="0" borderId="0" applyFont="0" applyFill="0" applyBorder="0" applyAlignment="0" applyProtection="0"/>
    <xf numFmtId="0" fontId="18" fillId="0" borderId="0"/>
    <xf numFmtId="0" fontId="9" fillId="0" borderId="0"/>
    <xf numFmtId="0" fontId="5" fillId="0" borderId="0"/>
  </cellStyleXfs>
  <cellXfs count="181">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15" fillId="3" borderId="1" xfId="0" applyFont="1" applyFill="1" applyBorder="1" applyAlignment="1">
      <alignment horizontal="center" wrapText="1"/>
    </xf>
    <xf numFmtId="165" fontId="2" fillId="0" borderId="0" xfId="0" applyNumberFormat="1" applyFont="1" applyAlignment="1">
      <alignment horizontal="center"/>
    </xf>
    <xf numFmtId="0" fontId="2" fillId="0" borderId="0" xfId="0" applyFont="1"/>
    <xf numFmtId="165" fontId="2" fillId="0" borderId="0" xfId="0" applyNumberFormat="1" applyFont="1"/>
    <xf numFmtId="3" fontId="10" fillId="0" borderId="14" xfId="0" applyNumberFormat="1" applyFont="1" applyBorder="1" applyAlignment="1">
      <alignment vertical="center" wrapText="1"/>
    </xf>
    <xf numFmtId="0" fontId="19" fillId="0" borderId="0" xfId="0" applyFont="1" applyAlignment="1">
      <alignment vertical="center"/>
    </xf>
    <xf numFmtId="0" fontId="2" fillId="0" borderId="0" xfId="13" applyFont="1" applyAlignment="1">
      <alignment vertical="center"/>
    </xf>
    <xf numFmtId="164" fontId="2" fillId="0" borderId="0" xfId="2"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6" fillId="4" borderId="0" xfId="13" applyFont="1" applyFill="1" applyAlignment="1">
      <alignment horizontal="center" vertical="center"/>
    </xf>
    <xf numFmtId="164" fontId="6" fillId="4" borderId="0" xfId="2" applyNumberFormat="1" applyFont="1" applyFill="1" applyBorder="1" applyAlignment="1">
      <alignment horizontal="center" vertical="center"/>
    </xf>
    <xf numFmtId="0" fontId="4" fillId="4" borderId="0" xfId="13" applyFont="1" applyFill="1" applyAlignment="1">
      <alignment horizontal="left" vertical="center"/>
    </xf>
    <xf numFmtId="0" fontId="2" fillId="4" borderId="0" xfId="13" applyFont="1" applyFill="1" applyAlignment="1">
      <alignment horizontal="left" vertical="center"/>
    </xf>
    <xf numFmtId="0" fontId="4" fillId="4" borderId="0" xfId="13" applyFont="1" applyFill="1" applyAlignment="1">
      <alignment horizontal="right" vertical="center"/>
    </xf>
    <xf numFmtId="164" fontId="22" fillId="4" borderId="0" xfId="2" applyNumberFormat="1" applyFont="1" applyFill="1" applyBorder="1" applyAlignment="1">
      <alignment horizontal="center" vertical="center"/>
    </xf>
    <xf numFmtId="0" fontId="4" fillId="4" borderId="0" xfId="13" applyFont="1" applyFill="1" applyAlignment="1">
      <alignment vertical="center"/>
    </xf>
    <xf numFmtId="0" fontId="23" fillId="0" borderId="0" xfId="0" applyFont="1" applyAlignment="1">
      <alignment vertical="center"/>
    </xf>
    <xf numFmtId="164" fontId="13" fillId="0" borderId="0" xfId="2" applyNumberFormat="1" applyFont="1" applyAlignment="1">
      <alignment vertical="center"/>
    </xf>
    <xf numFmtId="0" fontId="19"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164" fontId="26" fillId="0" borderId="0" xfId="2" applyNumberFormat="1" applyFont="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wrapText="1"/>
    </xf>
    <xf numFmtId="165" fontId="4" fillId="0" borderId="0" xfId="0" applyNumberFormat="1" applyFont="1" applyAlignment="1">
      <alignment wrapText="1"/>
    </xf>
    <xf numFmtId="0" fontId="13" fillId="0" borderId="1" xfId="0" applyFont="1" applyBorder="1" applyAlignment="1">
      <alignment vertical="center"/>
    </xf>
    <xf numFmtId="3" fontId="8"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10" fillId="0" borderId="1" xfId="0" applyNumberFormat="1" applyFont="1" applyBorder="1" applyAlignment="1">
      <alignment vertical="center" wrapText="1"/>
    </xf>
    <xf numFmtId="10" fontId="10" fillId="0" borderId="1" xfId="0" applyNumberFormat="1" applyFont="1" applyBorder="1" applyAlignment="1">
      <alignment horizontal="right" vertical="center" wrapText="1"/>
    </xf>
    <xf numFmtId="0" fontId="2" fillId="0" borderId="0" xfId="0" applyFont="1" applyAlignment="1">
      <alignment horizontal="center"/>
    </xf>
    <xf numFmtId="3" fontId="2" fillId="0" borderId="0" xfId="0" applyNumberFormat="1" applyFont="1"/>
    <xf numFmtId="3" fontId="2" fillId="0" borderId="0" xfId="0" applyNumberFormat="1" applyFont="1" applyAlignment="1">
      <alignment horizontal="center"/>
    </xf>
    <xf numFmtId="0" fontId="10" fillId="0" borderId="1" xfId="0" applyFont="1" applyBorder="1" applyAlignment="1">
      <alignment horizontal="center" vertical="center"/>
    </xf>
    <xf numFmtId="0" fontId="26" fillId="0" borderId="1" xfId="0" applyFont="1" applyBorder="1" applyAlignment="1">
      <alignment vertical="center" wrapText="1"/>
    </xf>
    <xf numFmtId="164" fontId="26" fillId="0" borderId="1" xfId="2" applyNumberFormat="1" applyFont="1" applyFill="1" applyBorder="1" applyAlignment="1">
      <alignment horizontal="center" vertical="center" shrinkToFit="1"/>
    </xf>
    <xf numFmtId="164" fontId="26" fillId="2" borderId="1" xfId="2" applyNumberFormat="1" applyFont="1" applyFill="1" applyBorder="1" applyAlignment="1">
      <alignment horizontal="center" vertical="center" shrinkToFit="1"/>
    </xf>
    <xf numFmtId="164" fontId="27" fillId="0" borderId="2" xfId="0" applyNumberFormat="1" applyFont="1" applyBorder="1" applyAlignment="1">
      <alignment vertical="center"/>
    </xf>
    <xf numFmtId="3" fontId="2" fillId="0" borderId="4" xfId="0" applyNumberFormat="1" applyFont="1" applyBorder="1"/>
    <xf numFmtId="3" fontId="4" fillId="0" borderId="5" xfId="0" applyNumberFormat="1" applyFont="1" applyBorder="1"/>
    <xf numFmtId="3" fontId="2" fillId="0" borderId="6" xfId="0" applyNumberFormat="1" applyFont="1" applyBorder="1"/>
    <xf numFmtId="3" fontId="2" fillId="0" borderId="7" xfId="0" applyNumberFormat="1" applyFont="1" applyBorder="1"/>
    <xf numFmtId="9" fontId="4" fillId="0" borderId="21" xfId="1" applyFont="1" applyBorder="1"/>
    <xf numFmtId="3" fontId="2" fillId="0" borderId="21" xfId="0" applyNumberFormat="1" applyFont="1" applyBorder="1"/>
    <xf numFmtId="3" fontId="2" fillId="0" borderId="22" xfId="0" applyNumberFormat="1" applyFont="1" applyBorder="1"/>
    <xf numFmtId="3" fontId="2" fillId="0" borderId="11" xfId="0" applyNumberFormat="1" applyFont="1" applyBorder="1"/>
    <xf numFmtId="3" fontId="4" fillId="0" borderId="12" xfId="0" applyNumberFormat="1" applyFont="1" applyBorder="1"/>
    <xf numFmtId="3" fontId="2" fillId="0" borderId="1" xfId="0" applyNumberFormat="1" applyFont="1" applyBorder="1"/>
    <xf numFmtId="9" fontId="2" fillId="0" borderId="1" xfId="1" applyFont="1" applyFill="1" applyBorder="1"/>
    <xf numFmtId="3" fontId="4" fillId="0" borderId="3"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right" vertical="center" wrapText="1"/>
    </xf>
    <xf numFmtId="3" fontId="10" fillId="0" borderId="1" xfId="0" applyNumberFormat="1" applyFont="1" applyBorder="1" applyAlignment="1">
      <alignment horizontal="right" vertical="center" wrapText="1"/>
    </xf>
    <xf numFmtId="164" fontId="4" fillId="0" borderId="0" xfId="2" applyNumberFormat="1" applyFont="1" applyAlignment="1">
      <alignment horizontal="center"/>
    </xf>
    <xf numFmtId="0" fontId="4" fillId="0" borderId="0" xfId="0" applyFont="1"/>
    <xf numFmtId="0" fontId="2" fillId="0" borderId="0" xfId="0" applyFont="1" applyAlignment="1">
      <alignment horizontal="left"/>
    </xf>
    <xf numFmtId="0" fontId="2" fillId="0" borderId="1" xfId="0" applyFont="1" applyBorder="1"/>
    <xf numFmtId="0" fontId="2" fillId="0" borderId="0" xfId="13" applyFont="1" applyAlignment="1">
      <alignment horizontal="left" vertical="center"/>
    </xf>
    <xf numFmtId="0" fontId="6" fillId="4" borderId="0" xfId="13" applyFont="1" applyFill="1" applyAlignment="1">
      <alignment horizontal="left" vertical="center"/>
    </xf>
    <xf numFmtId="0" fontId="4" fillId="5" borderId="1" xfId="0" applyFont="1" applyFill="1" applyBorder="1" applyAlignment="1">
      <alignment horizontal="left" vertical="center" wrapText="1"/>
    </xf>
    <xf numFmtId="0" fontId="26" fillId="0" borderId="0" xfId="0" applyFont="1" applyAlignment="1">
      <alignment horizontal="left" vertical="center"/>
    </xf>
    <xf numFmtId="0" fontId="26" fillId="0" borderId="1" xfId="2" applyNumberFormat="1" applyFont="1" applyFill="1" applyBorder="1" applyAlignment="1">
      <alignment horizontal="center" vertical="center" shrinkToFit="1"/>
    </xf>
    <xf numFmtId="0" fontId="4" fillId="0" borderId="0" xfId="0" applyFont="1" applyAlignment="1">
      <alignment horizontal="center"/>
    </xf>
    <xf numFmtId="0" fontId="25" fillId="6" borderId="0" xfId="0" applyFont="1" applyFill="1"/>
    <xf numFmtId="0" fontId="30" fillId="0" borderId="0" xfId="0" applyFont="1"/>
    <xf numFmtId="3" fontId="30" fillId="0" borderId="0" xfId="0" applyNumberFormat="1" applyFont="1"/>
    <xf numFmtId="0" fontId="16" fillId="0" borderId="0" xfId="0" applyFont="1"/>
    <xf numFmtId="3" fontId="16" fillId="0" borderId="0" xfId="0" applyNumberFormat="1" applyFont="1"/>
    <xf numFmtId="167" fontId="12" fillId="2" borderId="6" xfId="1" applyNumberFormat="1" applyFont="1" applyFill="1" applyBorder="1"/>
    <xf numFmtId="0" fontId="10" fillId="0" borderId="0" xfId="0" applyFont="1" applyAlignment="1">
      <alignment horizontal="center" vertical="center"/>
    </xf>
    <xf numFmtId="0" fontId="0" fillId="0" borderId="1" xfId="0" applyBorder="1"/>
    <xf numFmtId="3" fontId="4" fillId="5" borderId="32" xfId="0" applyNumberFormat="1" applyFont="1" applyFill="1" applyBorder="1" applyAlignment="1">
      <alignment horizontal="center" vertical="center" wrapText="1"/>
    </xf>
    <xf numFmtId="3" fontId="4" fillId="5" borderId="31" xfId="0" applyNumberFormat="1" applyFont="1" applyFill="1" applyBorder="1" applyAlignment="1">
      <alignment horizontal="center" vertical="center" wrapText="1"/>
    </xf>
    <xf numFmtId="9" fontId="0" fillId="0" borderId="1" xfId="0" applyNumberFormat="1" applyBorder="1"/>
    <xf numFmtId="0" fontId="0" fillId="0" borderId="1" xfId="0" applyBorder="1" applyAlignment="1">
      <alignment wrapText="1"/>
    </xf>
    <xf numFmtId="0" fontId="13" fillId="0" borderId="1"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3" fontId="10" fillId="0" borderId="14" xfId="0" applyNumberFormat="1" applyFont="1" applyBorder="1" applyAlignment="1">
      <alignment horizontal="left" vertical="center" wrapText="1"/>
    </xf>
    <xf numFmtId="3" fontId="10" fillId="0" borderId="3" xfId="0" applyNumberFormat="1" applyFont="1" applyBorder="1" applyAlignment="1">
      <alignment horizontal="left" vertical="center" wrapText="1"/>
    </xf>
    <xf numFmtId="0" fontId="2" fillId="0" borderId="2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2" fillId="0" borderId="0" xfId="0" applyFont="1" applyAlignment="1">
      <alignment horizontal="left" vertical="center" wrapText="1"/>
    </xf>
    <xf numFmtId="0" fontId="6" fillId="0" borderId="13"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xf>
    <xf numFmtId="0" fontId="2" fillId="0" borderId="17"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vertical="center"/>
    </xf>
    <xf numFmtId="49" fontId="2" fillId="0" borderId="0" xfId="0" quotePrefix="1" applyNumberFormat="1" applyFont="1" applyAlignment="1">
      <alignment horizontal="left" vertical="center" wrapText="1"/>
    </xf>
    <xf numFmtId="49" fontId="2" fillId="0" borderId="0" xfId="0" applyNumberFormat="1"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center" wrapText="1"/>
    </xf>
    <xf numFmtId="0" fontId="4" fillId="0" borderId="0" xfId="0" applyFont="1" applyAlignment="1">
      <alignment horizontal="center"/>
    </xf>
    <xf numFmtId="0" fontId="17" fillId="0" borderId="0" xfId="0" applyFont="1" applyAlignment="1">
      <alignment horizontal="right" wrapText="1"/>
    </xf>
    <xf numFmtId="0" fontId="17" fillId="0" borderId="0" xfId="0" applyFont="1" applyAlignment="1">
      <alignment horizontal="left"/>
    </xf>
    <xf numFmtId="0" fontId="4" fillId="0" borderId="8" xfId="0" applyFont="1" applyBorder="1" applyAlignment="1">
      <alignment horizontal="left"/>
    </xf>
    <xf numFmtId="0" fontId="4" fillId="0" borderId="15"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49" fontId="2" fillId="0" borderId="0" xfId="0" quotePrefix="1" applyNumberFormat="1" applyFont="1" applyAlignment="1">
      <alignment horizontal="center"/>
    </xf>
    <xf numFmtId="49" fontId="2" fillId="0" borderId="0" xfId="0" applyNumberFormat="1" applyFont="1" applyAlignment="1">
      <alignment horizontal="center"/>
    </xf>
    <xf numFmtId="0" fontId="2" fillId="0" borderId="0" xfId="0" applyFont="1"/>
    <xf numFmtId="0" fontId="6" fillId="0" borderId="0" xfId="0" applyFont="1" applyAlignment="1">
      <alignment horizontal="center"/>
    </xf>
    <xf numFmtId="0" fontId="4" fillId="0" borderId="0" xfId="0" applyFont="1" applyAlignment="1">
      <alignment horizontal="left"/>
    </xf>
    <xf numFmtId="3" fontId="16" fillId="0" borderId="0" xfId="0" applyNumberFormat="1" applyFont="1" applyAlignment="1">
      <alignment horizontal="center"/>
    </xf>
    <xf numFmtId="0" fontId="16" fillId="0" borderId="0" xfId="0" applyFont="1" applyAlignment="1">
      <alignment horizontal="center"/>
    </xf>
    <xf numFmtId="0" fontId="4" fillId="0" borderId="0" xfId="0" applyFont="1" applyAlignment="1">
      <alignment horizontal="left"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xf>
    <xf numFmtId="14" fontId="2" fillId="0" borderId="0" xfId="0" applyNumberFormat="1" applyFont="1" applyAlignment="1">
      <alignment horizontal="left" wrapText="1"/>
    </xf>
    <xf numFmtId="0" fontId="2" fillId="0" borderId="0" xfId="0" applyFont="1" applyAlignment="1">
      <alignment horizontal="left"/>
    </xf>
    <xf numFmtId="0" fontId="13" fillId="0" borderId="19" xfId="0" applyFont="1" applyBorder="1" applyAlignment="1">
      <alignment horizontal="left" vertical="center"/>
    </xf>
    <xf numFmtId="0" fontId="20" fillId="4" borderId="0" xfId="13" applyFont="1" applyFill="1" applyAlignment="1">
      <alignment horizontal="center" vertical="center" wrapText="1"/>
    </xf>
    <xf numFmtId="0" fontId="21" fillId="0" borderId="0" xfId="0" applyFont="1" applyAlignment="1">
      <alignment horizontal="center" vertical="center"/>
    </xf>
    <xf numFmtId="0" fontId="13" fillId="0" borderId="0" xfId="0" applyFont="1" applyAlignment="1">
      <alignment horizontal="justify" vertical="center" wrapText="1"/>
    </xf>
    <xf numFmtId="0" fontId="13" fillId="0" borderId="18" xfId="0" quotePrefix="1" applyFont="1" applyBorder="1" applyAlignment="1">
      <alignment horizontal="left" vertical="center"/>
    </xf>
    <xf numFmtId="0" fontId="27" fillId="0" borderId="14"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166" fontId="26" fillId="2" borderId="31" xfId="2" applyNumberFormat="1" applyFont="1" applyFill="1" applyBorder="1" applyAlignment="1">
      <alignment horizontal="center" vertical="center" shrinkToFit="1"/>
    </xf>
    <xf numFmtId="166" fontId="26" fillId="2" borderId="32" xfId="2" applyNumberFormat="1" applyFont="1" applyFill="1" applyBorder="1" applyAlignment="1">
      <alignment horizontal="center" vertical="center" shrinkToFit="1"/>
    </xf>
    <xf numFmtId="166" fontId="26" fillId="2" borderId="33" xfId="2" applyNumberFormat="1" applyFont="1" applyFill="1" applyBorder="1" applyAlignment="1">
      <alignment horizontal="center" vertical="center" shrinkToFit="1"/>
    </xf>
    <xf numFmtId="166" fontId="26" fillId="2" borderId="1" xfId="2" applyNumberFormat="1" applyFont="1" applyFill="1" applyBorder="1" applyAlignment="1">
      <alignment horizontal="center" vertical="center" shrinkToFit="1"/>
    </xf>
    <xf numFmtId="0" fontId="27" fillId="0" borderId="34" xfId="0" applyFont="1" applyBorder="1" applyAlignment="1">
      <alignment horizontal="left" vertical="center" shrinkToFit="1"/>
    </xf>
    <xf numFmtId="0" fontId="27" fillId="0" borderId="35" xfId="0" applyFont="1" applyBorder="1" applyAlignment="1">
      <alignment horizontal="left" vertical="center" shrinkToFit="1"/>
    </xf>
    <xf numFmtId="0" fontId="27" fillId="0" borderId="36" xfId="0" applyFont="1" applyBorder="1" applyAlignment="1">
      <alignment horizontal="left" vertical="center" shrinkToFit="1"/>
    </xf>
    <xf numFmtId="0" fontId="12" fillId="0" borderId="0" xfId="0" applyFont="1" applyAlignment="1">
      <alignment horizontal="center" vertical="center"/>
    </xf>
    <xf numFmtId="0" fontId="13" fillId="0" borderId="20" xfId="0" quotePrefix="1" applyFont="1" applyBorder="1" applyAlignment="1">
      <alignment horizontal="left" vertical="center" wrapText="1"/>
    </xf>
    <xf numFmtId="0" fontId="23" fillId="0" borderId="0" xfId="0" applyFont="1" applyAlignment="1">
      <alignment horizontal="justify" vertical="center" wrapText="1"/>
    </xf>
    <xf numFmtId="0" fontId="12" fillId="0" borderId="0" xfId="0" applyFont="1" applyAlignment="1">
      <alignment horizontal="left" vertical="center"/>
    </xf>
    <xf numFmtId="165" fontId="4" fillId="0" borderId="0" xfId="0" applyNumberFormat="1" applyFont="1" applyAlignment="1">
      <alignment horizontal="center" wrapText="1"/>
    </xf>
    <xf numFmtId="165" fontId="1" fillId="0" borderId="0" xfId="0" applyNumberFormat="1" applyFont="1" applyAlignment="1">
      <alignment horizontal="center" wrapText="1"/>
    </xf>
    <xf numFmtId="0" fontId="2" fillId="0" borderId="13" xfId="0" applyFont="1" applyBorder="1" applyAlignment="1">
      <alignment horizontal="left"/>
    </xf>
    <xf numFmtId="165" fontId="4" fillId="0" borderId="0" xfId="0" applyNumberFormat="1" applyFont="1" applyAlignment="1">
      <alignment horizontal="center"/>
    </xf>
    <xf numFmtId="0" fontId="4" fillId="0" borderId="1" xfId="0" applyFont="1" applyBorder="1" applyAlignment="1">
      <alignment horizontal="center" vertical="center" wrapText="1"/>
    </xf>
    <xf numFmtId="0" fontId="13" fillId="0" borderId="14" xfId="0" applyFont="1" applyBorder="1" applyAlignment="1">
      <alignment horizontal="center" vertical="center"/>
    </xf>
    <xf numFmtId="0" fontId="13" fillId="0" borderId="3" xfId="0" applyFont="1" applyBorder="1" applyAlignment="1">
      <alignment horizontal="center" vertical="center"/>
    </xf>
    <xf numFmtId="0" fontId="6" fillId="0" borderId="0" xfId="0" applyFont="1" applyAlignment="1">
      <alignment horizontal="right"/>
    </xf>
    <xf numFmtId="165" fontId="20" fillId="0" borderId="0" xfId="0" applyNumberFormat="1" applyFont="1" applyAlignment="1">
      <alignment horizontal="center"/>
    </xf>
    <xf numFmtId="0" fontId="2" fillId="0" borderId="0" xfId="0" quotePrefix="1" applyFont="1" applyAlignment="1">
      <alignment horizontal="left" wrapText="1"/>
    </xf>
    <xf numFmtId="0" fontId="2" fillId="0" borderId="0" xfId="0" quotePrefix="1" applyFont="1" applyAlignment="1">
      <alignment horizontal="left" vertical="center" wrapText="1"/>
    </xf>
    <xf numFmtId="0" fontId="2" fillId="0" borderId="0" xfId="0" quotePrefix="1" applyFont="1" applyAlignment="1">
      <alignment horizontal="left"/>
    </xf>
    <xf numFmtId="0" fontId="2" fillId="0" borderId="0" xfId="0" applyFont="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64" fontId="31" fillId="0" borderId="14" xfId="2" applyNumberFormat="1" applyFont="1" applyFill="1" applyBorder="1" applyAlignment="1">
      <alignment horizontal="center" vertical="center" wrapText="1"/>
    </xf>
    <xf numFmtId="0" fontId="31" fillId="0" borderId="14" xfId="0" applyFont="1" applyFill="1" applyBorder="1" applyAlignment="1">
      <alignment horizontal="center" vertical="center" wrapText="1"/>
    </xf>
    <xf numFmtId="0" fontId="0" fillId="0" borderId="0" xfId="0" applyFill="1"/>
    <xf numFmtId="0" fontId="32" fillId="0" borderId="1" xfId="0" applyFont="1" applyFill="1" applyBorder="1" applyAlignment="1">
      <alignment horizontal="center" vertical="center" wrapText="1"/>
    </xf>
    <xf numFmtId="0" fontId="33" fillId="0" borderId="1" xfId="12" applyFont="1" applyFill="1" applyBorder="1" applyAlignment="1">
      <alignment horizontal="left" vertical="center"/>
    </xf>
    <xf numFmtId="0" fontId="33" fillId="0" borderId="1" xfId="12" applyFont="1" applyFill="1" applyBorder="1" applyAlignment="1">
      <alignment horizontal="center" vertical="center"/>
    </xf>
    <xf numFmtId="0" fontId="33" fillId="0" borderId="1" xfId="0" applyFont="1" applyFill="1" applyBorder="1" applyAlignment="1">
      <alignment horizontal="center" vertical="center"/>
    </xf>
    <xf numFmtId="0" fontId="33" fillId="0" borderId="1" xfId="0" applyFont="1" applyFill="1" applyBorder="1" applyAlignment="1">
      <alignment horizontal="left" vertical="center"/>
    </xf>
    <xf numFmtId="164" fontId="33" fillId="0" borderId="1" xfId="2" applyNumberFormat="1" applyFont="1" applyFill="1" applyBorder="1" applyAlignment="1">
      <alignment horizontal="left" vertical="center"/>
    </xf>
    <xf numFmtId="164" fontId="33" fillId="0" borderId="1" xfId="2" applyNumberFormat="1" applyFont="1" applyFill="1" applyBorder="1" applyAlignment="1">
      <alignment horizontal="center" vertical="center"/>
    </xf>
    <xf numFmtId="0" fontId="33" fillId="0" borderId="1" xfId="2" applyNumberFormat="1" applyFont="1" applyFill="1" applyBorder="1" applyAlignment="1">
      <alignment horizontal="center" vertical="center"/>
    </xf>
    <xf numFmtId="0" fontId="34" fillId="0" borderId="1" xfId="12"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xf>
    <xf numFmtId="0" fontId="34" fillId="0" borderId="1" xfId="2" applyNumberFormat="1" applyFont="1" applyFill="1" applyBorder="1" applyAlignment="1">
      <alignment horizontal="center" vertical="center"/>
    </xf>
    <xf numFmtId="164" fontId="34" fillId="0" borderId="1" xfId="2" applyNumberFormat="1" applyFont="1" applyFill="1" applyBorder="1" applyAlignment="1">
      <alignment horizontal="center" vertical="center"/>
    </xf>
    <xf numFmtId="0" fontId="0" fillId="0" borderId="0" xfId="0" applyFill="1" applyAlignment="1">
      <alignment vertical="center"/>
    </xf>
  </cellXfs>
  <cellStyles count="15">
    <cellStyle name="Comma" xfId="2" builtinId="3"/>
    <cellStyle name="Comma 2 3" xfId="9" xr:uid="{00000000-0005-0000-0000-000001000000}"/>
    <cellStyle name="Comma 3 6" xfId="4" xr:uid="{00000000-0005-0000-0000-000002000000}"/>
    <cellStyle name="Excel Built-in Normal" xfId="10" xr:uid="{00000000-0005-0000-0000-000003000000}"/>
    <cellStyle name="Normal" xfId="0" builtinId="0"/>
    <cellStyle name="Normal 2" xfId="7" xr:uid="{00000000-0005-0000-0000-000005000000}"/>
    <cellStyle name="Normal 2 11" xfId="14" xr:uid="{00000000-0005-0000-0000-000006000000}"/>
    <cellStyle name="Normal 2 2" xfId="8" xr:uid="{00000000-0005-0000-0000-000007000000}"/>
    <cellStyle name="Normal 3" xfId="3" xr:uid="{00000000-0005-0000-0000-000008000000}"/>
    <cellStyle name="Normal 3 19" xfId="12" xr:uid="{00000000-0005-0000-0000-000009000000}"/>
    <cellStyle name="Normal 5" xfId="6" xr:uid="{00000000-0005-0000-0000-00000A000000}"/>
    <cellStyle name="Normal 5 2" xfId="13" xr:uid="{00000000-0005-0000-0000-00000B000000}"/>
    <cellStyle name="Percent" xfId="1" builtinId="5"/>
    <cellStyle name="Percent 2" xfId="11" xr:uid="{00000000-0005-0000-0000-00000D000000}"/>
    <cellStyle name="RowLevel_1 2" xfId="5" xr:uid="{00000000-0005-0000-0000-00000E000000}"/>
  </cellStyles>
  <dxfs count="1">
    <dxf>
      <fill>
        <patternFill patternType="solid">
          <bgColor rgb="FFFF0000"/>
        </patternFill>
      </fill>
    </dxf>
  </dxfs>
  <tableStyles count="0" defaultTableStyle="TableStyleMedium9" defaultPivotStyle="PivotStyleLight16"/>
  <colors>
    <mruColors>
      <color rgb="FFCCFF33"/>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ng%20thu%202021\2.%20&#272;&#7873;%20Xu&#7845;t%20+%20PL%20M&#7851;u%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sheetName val="Data SP"/>
      <sheetName val="ĐX BAN HANG"/>
      <sheetName val="Phụ luc HĐ 0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3"/>
  <sheetViews>
    <sheetView tabSelected="1" zoomScale="90" zoomScaleNormal="90" workbookViewId="0">
      <selection activeCell="E17" sqref="E17"/>
    </sheetView>
  </sheetViews>
  <sheetFormatPr defaultRowHeight="15.75"/>
  <cols>
    <col min="1" max="1" width="5.140625" style="6" customWidth="1"/>
    <col min="2" max="2" width="16.85546875" style="6" customWidth="1"/>
    <col min="3" max="3" width="21" style="6" customWidth="1"/>
    <col min="4" max="4" width="6.7109375" style="6" customWidth="1"/>
    <col min="5" max="5" width="8.28515625" style="40" customWidth="1"/>
    <col min="6" max="6" width="8.28515625" style="41" customWidth="1"/>
    <col min="7" max="7" width="9.5703125" style="41" customWidth="1"/>
    <col min="8" max="8" width="12.28515625" style="41" customWidth="1"/>
    <col min="9" max="9" width="11.140625" style="6" customWidth="1"/>
    <col min="10" max="10" width="17.85546875" style="6" customWidth="1"/>
    <col min="11" max="11" width="10.140625" style="6" bestFit="1" customWidth="1"/>
    <col min="12" max="12" width="12.42578125" style="6" bestFit="1" customWidth="1"/>
    <col min="13" max="13" width="11.28515625" style="6" bestFit="1" customWidth="1"/>
    <col min="14" max="14" width="10.140625" style="6" bestFit="1" customWidth="1"/>
    <col min="15" max="15" width="12.28515625" style="6" customWidth="1"/>
    <col min="16" max="16" width="11.28515625" style="6" bestFit="1" customWidth="1"/>
    <col min="17" max="238" width="9.140625" style="6"/>
    <col min="239" max="239" width="9.7109375" style="6" customWidth="1"/>
    <col min="240" max="240" width="31.140625" style="6" customWidth="1"/>
    <col min="241" max="242" width="7.5703125" style="6" customWidth="1"/>
    <col min="243" max="243" width="8" style="6" customWidth="1"/>
    <col min="244" max="244" width="10.7109375" style="6" customWidth="1"/>
    <col min="245" max="245" width="14.28515625" style="6" customWidth="1"/>
    <col min="246" max="246" width="12.85546875" style="6" customWidth="1"/>
    <col min="247" max="247" width="9.140625" style="6"/>
    <col min="248" max="248" width="12" style="6" bestFit="1" customWidth="1"/>
    <col min="249" max="249" width="9.7109375" style="6" bestFit="1" customWidth="1"/>
    <col min="250" max="494" width="9.140625" style="6"/>
    <col min="495" max="495" width="9.7109375" style="6" customWidth="1"/>
    <col min="496" max="496" width="31.140625" style="6" customWidth="1"/>
    <col min="497" max="498" width="7.5703125" style="6" customWidth="1"/>
    <col min="499" max="499" width="8" style="6" customWidth="1"/>
    <col min="500" max="500" width="10.7109375" style="6" customWidth="1"/>
    <col min="501" max="501" width="14.28515625" style="6" customWidth="1"/>
    <col min="502" max="502" width="12.85546875" style="6" customWidth="1"/>
    <col min="503" max="503" width="9.140625" style="6"/>
    <col min="504" max="504" width="12" style="6" bestFit="1" customWidth="1"/>
    <col min="505" max="505" width="9.7109375" style="6" bestFit="1" customWidth="1"/>
    <col min="506" max="750" width="9.140625" style="6"/>
    <col min="751" max="751" width="9.7109375" style="6" customWidth="1"/>
    <col min="752" max="752" width="31.140625" style="6" customWidth="1"/>
    <col min="753" max="754" width="7.5703125" style="6" customWidth="1"/>
    <col min="755" max="755" width="8" style="6" customWidth="1"/>
    <col min="756" max="756" width="10.7109375" style="6" customWidth="1"/>
    <col min="757" max="757" width="14.28515625" style="6" customWidth="1"/>
    <col min="758" max="758" width="12.85546875" style="6" customWidth="1"/>
    <col min="759" max="759" width="9.140625" style="6"/>
    <col min="760" max="760" width="12" style="6" bestFit="1" customWidth="1"/>
    <col min="761" max="761" width="9.7109375" style="6" bestFit="1" customWidth="1"/>
    <col min="762" max="1006" width="9.140625" style="6"/>
    <col min="1007" max="1007" width="9.7109375" style="6" customWidth="1"/>
    <col min="1008" max="1008" width="31.140625" style="6" customWidth="1"/>
    <col min="1009" max="1010" width="7.5703125" style="6" customWidth="1"/>
    <col min="1011" max="1011" width="8" style="6" customWidth="1"/>
    <col min="1012" max="1012" width="10.7109375" style="6" customWidth="1"/>
    <col min="1013" max="1013" width="14.28515625" style="6" customWidth="1"/>
    <col min="1014" max="1014" width="12.85546875" style="6" customWidth="1"/>
    <col min="1015" max="1015" width="9.140625" style="6"/>
    <col min="1016" max="1016" width="12" style="6" bestFit="1" customWidth="1"/>
    <col min="1017" max="1017" width="9.7109375" style="6" bestFit="1" customWidth="1"/>
    <col min="1018" max="1262" width="9.140625" style="6"/>
    <col min="1263" max="1263" width="9.7109375" style="6" customWidth="1"/>
    <col min="1264" max="1264" width="31.140625" style="6" customWidth="1"/>
    <col min="1265" max="1266" width="7.5703125" style="6" customWidth="1"/>
    <col min="1267" max="1267" width="8" style="6" customWidth="1"/>
    <col min="1268" max="1268" width="10.7109375" style="6" customWidth="1"/>
    <col min="1269" max="1269" width="14.28515625" style="6" customWidth="1"/>
    <col min="1270" max="1270" width="12.85546875" style="6" customWidth="1"/>
    <col min="1271" max="1271" width="9.140625" style="6"/>
    <col min="1272" max="1272" width="12" style="6" bestFit="1" customWidth="1"/>
    <col min="1273" max="1273" width="9.7109375" style="6" bestFit="1" customWidth="1"/>
    <col min="1274" max="1518" width="9.140625" style="6"/>
    <col min="1519" max="1519" width="9.7109375" style="6" customWidth="1"/>
    <col min="1520" max="1520" width="31.140625" style="6" customWidth="1"/>
    <col min="1521" max="1522" width="7.5703125" style="6" customWidth="1"/>
    <col min="1523" max="1523" width="8" style="6" customWidth="1"/>
    <col min="1524" max="1524" width="10.7109375" style="6" customWidth="1"/>
    <col min="1525" max="1525" width="14.28515625" style="6" customWidth="1"/>
    <col min="1526" max="1526" width="12.85546875" style="6" customWidth="1"/>
    <col min="1527" max="1527" width="9.140625" style="6"/>
    <col min="1528" max="1528" width="12" style="6" bestFit="1" customWidth="1"/>
    <col min="1529" max="1529" width="9.7109375" style="6" bestFit="1" customWidth="1"/>
    <col min="1530" max="1774" width="9.140625" style="6"/>
    <col min="1775" max="1775" width="9.7109375" style="6" customWidth="1"/>
    <col min="1776" max="1776" width="31.140625" style="6" customWidth="1"/>
    <col min="1777" max="1778" width="7.5703125" style="6" customWidth="1"/>
    <col min="1779" max="1779" width="8" style="6" customWidth="1"/>
    <col min="1780" max="1780" width="10.7109375" style="6" customWidth="1"/>
    <col min="1781" max="1781" width="14.28515625" style="6" customWidth="1"/>
    <col min="1782" max="1782" width="12.85546875" style="6" customWidth="1"/>
    <col min="1783" max="1783" width="9.140625" style="6"/>
    <col min="1784" max="1784" width="12" style="6" bestFit="1" customWidth="1"/>
    <col min="1785" max="1785" width="9.7109375" style="6" bestFit="1" customWidth="1"/>
    <col min="1786" max="2030" width="9.140625" style="6"/>
    <col min="2031" max="2031" width="9.7109375" style="6" customWidth="1"/>
    <col min="2032" max="2032" width="31.140625" style="6" customWidth="1"/>
    <col min="2033" max="2034" width="7.5703125" style="6" customWidth="1"/>
    <col min="2035" max="2035" width="8" style="6" customWidth="1"/>
    <col min="2036" max="2036" width="10.7109375" style="6" customWidth="1"/>
    <col min="2037" max="2037" width="14.28515625" style="6" customWidth="1"/>
    <col min="2038" max="2038" width="12.85546875" style="6" customWidth="1"/>
    <col min="2039" max="2039" width="9.140625" style="6"/>
    <col min="2040" max="2040" width="12" style="6" bestFit="1" customWidth="1"/>
    <col min="2041" max="2041" width="9.7109375" style="6" bestFit="1" customWidth="1"/>
    <col min="2042" max="2286" width="9.140625" style="6"/>
    <col min="2287" max="2287" width="9.7109375" style="6" customWidth="1"/>
    <col min="2288" max="2288" width="31.140625" style="6" customWidth="1"/>
    <col min="2289" max="2290" width="7.5703125" style="6" customWidth="1"/>
    <col min="2291" max="2291" width="8" style="6" customWidth="1"/>
    <col min="2292" max="2292" width="10.7109375" style="6" customWidth="1"/>
    <col min="2293" max="2293" width="14.28515625" style="6" customWidth="1"/>
    <col min="2294" max="2294" width="12.85546875" style="6" customWidth="1"/>
    <col min="2295" max="2295" width="9.140625" style="6"/>
    <col min="2296" max="2296" width="12" style="6" bestFit="1" customWidth="1"/>
    <col min="2297" max="2297" width="9.7109375" style="6" bestFit="1" customWidth="1"/>
    <col min="2298" max="2542" width="9.140625" style="6"/>
    <col min="2543" max="2543" width="9.7109375" style="6" customWidth="1"/>
    <col min="2544" max="2544" width="31.140625" style="6" customWidth="1"/>
    <col min="2545" max="2546" width="7.5703125" style="6" customWidth="1"/>
    <col min="2547" max="2547" width="8" style="6" customWidth="1"/>
    <col min="2548" max="2548" width="10.7109375" style="6" customWidth="1"/>
    <col min="2549" max="2549" width="14.28515625" style="6" customWidth="1"/>
    <col min="2550" max="2550" width="12.85546875" style="6" customWidth="1"/>
    <col min="2551" max="2551" width="9.140625" style="6"/>
    <col min="2552" max="2552" width="12" style="6" bestFit="1" customWidth="1"/>
    <col min="2553" max="2553" width="9.7109375" style="6" bestFit="1" customWidth="1"/>
    <col min="2554" max="2798" width="9.140625" style="6"/>
    <col min="2799" max="2799" width="9.7109375" style="6" customWidth="1"/>
    <col min="2800" max="2800" width="31.140625" style="6" customWidth="1"/>
    <col min="2801" max="2802" width="7.5703125" style="6" customWidth="1"/>
    <col min="2803" max="2803" width="8" style="6" customWidth="1"/>
    <col min="2804" max="2804" width="10.7109375" style="6" customWidth="1"/>
    <col min="2805" max="2805" width="14.28515625" style="6" customWidth="1"/>
    <col min="2806" max="2806" width="12.85546875" style="6" customWidth="1"/>
    <col min="2807" max="2807" width="9.140625" style="6"/>
    <col min="2808" max="2808" width="12" style="6" bestFit="1" customWidth="1"/>
    <col min="2809" max="2809" width="9.7109375" style="6" bestFit="1" customWidth="1"/>
    <col min="2810" max="3054" width="9.140625" style="6"/>
    <col min="3055" max="3055" width="9.7109375" style="6" customWidth="1"/>
    <col min="3056" max="3056" width="31.140625" style="6" customWidth="1"/>
    <col min="3057" max="3058" width="7.5703125" style="6" customWidth="1"/>
    <col min="3059" max="3059" width="8" style="6" customWidth="1"/>
    <col min="3060" max="3060" width="10.7109375" style="6" customWidth="1"/>
    <col min="3061" max="3061" width="14.28515625" style="6" customWidth="1"/>
    <col min="3062" max="3062" width="12.85546875" style="6" customWidth="1"/>
    <col min="3063" max="3063" width="9.140625" style="6"/>
    <col min="3064" max="3064" width="12" style="6" bestFit="1" customWidth="1"/>
    <col min="3065" max="3065" width="9.7109375" style="6" bestFit="1" customWidth="1"/>
    <col min="3066" max="3310" width="9.140625" style="6"/>
    <col min="3311" max="3311" width="9.7109375" style="6" customWidth="1"/>
    <col min="3312" max="3312" width="31.140625" style="6" customWidth="1"/>
    <col min="3313" max="3314" width="7.5703125" style="6" customWidth="1"/>
    <col min="3315" max="3315" width="8" style="6" customWidth="1"/>
    <col min="3316" max="3316" width="10.7109375" style="6" customWidth="1"/>
    <col min="3317" max="3317" width="14.28515625" style="6" customWidth="1"/>
    <col min="3318" max="3318" width="12.85546875" style="6" customWidth="1"/>
    <col min="3319" max="3319" width="9.140625" style="6"/>
    <col min="3320" max="3320" width="12" style="6" bestFit="1" customWidth="1"/>
    <col min="3321" max="3321" width="9.7109375" style="6" bestFit="1" customWidth="1"/>
    <col min="3322" max="3566" width="9.140625" style="6"/>
    <col min="3567" max="3567" width="9.7109375" style="6" customWidth="1"/>
    <col min="3568" max="3568" width="31.140625" style="6" customWidth="1"/>
    <col min="3569" max="3570" width="7.5703125" style="6" customWidth="1"/>
    <col min="3571" max="3571" width="8" style="6" customWidth="1"/>
    <col min="3572" max="3572" width="10.7109375" style="6" customWidth="1"/>
    <col min="3573" max="3573" width="14.28515625" style="6" customWidth="1"/>
    <col min="3574" max="3574" width="12.85546875" style="6" customWidth="1"/>
    <col min="3575" max="3575" width="9.140625" style="6"/>
    <col min="3576" max="3576" width="12" style="6" bestFit="1" customWidth="1"/>
    <col min="3577" max="3577" width="9.7109375" style="6" bestFit="1" customWidth="1"/>
    <col min="3578" max="3822" width="9.140625" style="6"/>
    <col min="3823" max="3823" width="9.7109375" style="6" customWidth="1"/>
    <col min="3824" max="3824" width="31.140625" style="6" customWidth="1"/>
    <col min="3825" max="3826" width="7.5703125" style="6" customWidth="1"/>
    <col min="3827" max="3827" width="8" style="6" customWidth="1"/>
    <col min="3828" max="3828" width="10.7109375" style="6" customWidth="1"/>
    <col min="3829" max="3829" width="14.28515625" style="6" customWidth="1"/>
    <col min="3830" max="3830" width="12.85546875" style="6" customWidth="1"/>
    <col min="3831" max="3831" width="9.140625" style="6"/>
    <col min="3832" max="3832" width="12" style="6" bestFit="1" customWidth="1"/>
    <col min="3833" max="3833" width="9.7109375" style="6" bestFit="1" customWidth="1"/>
    <col min="3834" max="4078" width="9.140625" style="6"/>
    <col min="4079" max="4079" width="9.7109375" style="6" customWidth="1"/>
    <col min="4080" max="4080" width="31.140625" style="6" customWidth="1"/>
    <col min="4081" max="4082" width="7.5703125" style="6" customWidth="1"/>
    <col min="4083" max="4083" width="8" style="6" customWidth="1"/>
    <col min="4084" max="4084" width="10.7109375" style="6" customWidth="1"/>
    <col min="4085" max="4085" width="14.28515625" style="6" customWidth="1"/>
    <col min="4086" max="4086" width="12.85546875" style="6" customWidth="1"/>
    <col min="4087" max="4087" width="9.140625" style="6"/>
    <col min="4088" max="4088" width="12" style="6" bestFit="1" customWidth="1"/>
    <col min="4089" max="4089" width="9.7109375" style="6" bestFit="1" customWidth="1"/>
    <col min="4090" max="4334" width="9.140625" style="6"/>
    <col min="4335" max="4335" width="9.7109375" style="6" customWidth="1"/>
    <col min="4336" max="4336" width="31.140625" style="6" customWidth="1"/>
    <col min="4337" max="4338" width="7.5703125" style="6" customWidth="1"/>
    <col min="4339" max="4339" width="8" style="6" customWidth="1"/>
    <col min="4340" max="4340" width="10.7109375" style="6" customWidth="1"/>
    <col min="4341" max="4341" width="14.28515625" style="6" customWidth="1"/>
    <col min="4342" max="4342" width="12.85546875" style="6" customWidth="1"/>
    <col min="4343" max="4343" width="9.140625" style="6"/>
    <col min="4344" max="4344" width="12" style="6" bestFit="1" customWidth="1"/>
    <col min="4345" max="4345" width="9.7109375" style="6" bestFit="1" customWidth="1"/>
    <col min="4346" max="4590" width="9.140625" style="6"/>
    <col min="4591" max="4591" width="9.7109375" style="6" customWidth="1"/>
    <col min="4592" max="4592" width="31.140625" style="6" customWidth="1"/>
    <col min="4593" max="4594" width="7.5703125" style="6" customWidth="1"/>
    <col min="4595" max="4595" width="8" style="6" customWidth="1"/>
    <col min="4596" max="4596" width="10.7109375" style="6" customWidth="1"/>
    <col min="4597" max="4597" width="14.28515625" style="6" customWidth="1"/>
    <col min="4598" max="4598" width="12.85546875" style="6" customWidth="1"/>
    <col min="4599" max="4599" width="9.140625" style="6"/>
    <col min="4600" max="4600" width="12" style="6" bestFit="1" customWidth="1"/>
    <col min="4601" max="4601" width="9.7109375" style="6" bestFit="1" customWidth="1"/>
    <col min="4602" max="4846" width="9.140625" style="6"/>
    <col min="4847" max="4847" width="9.7109375" style="6" customWidth="1"/>
    <col min="4848" max="4848" width="31.140625" style="6" customWidth="1"/>
    <col min="4849" max="4850" width="7.5703125" style="6" customWidth="1"/>
    <col min="4851" max="4851" width="8" style="6" customWidth="1"/>
    <col min="4852" max="4852" width="10.7109375" style="6" customWidth="1"/>
    <col min="4853" max="4853" width="14.28515625" style="6" customWidth="1"/>
    <col min="4854" max="4854" width="12.85546875" style="6" customWidth="1"/>
    <col min="4855" max="4855" width="9.140625" style="6"/>
    <col min="4856" max="4856" width="12" style="6" bestFit="1" customWidth="1"/>
    <col min="4857" max="4857" width="9.7109375" style="6" bestFit="1" customWidth="1"/>
    <col min="4858" max="5102" width="9.140625" style="6"/>
    <col min="5103" max="5103" width="9.7109375" style="6" customWidth="1"/>
    <col min="5104" max="5104" width="31.140625" style="6" customWidth="1"/>
    <col min="5105" max="5106" width="7.5703125" style="6" customWidth="1"/>
    <col min="5107" max="5107" width="8" style="6" customWidth="1"/>
    <col min="5108" max="5108" width="10.7109375" style="6" customWidth="1"/>
    <col min="5109" max="5109" width="14.28515625" style="6" customWidth="1"/>
    <col min="5110" max="5110" width="12.85546875" style="6" customWidth="1"/>
    <col min="5111" max="5111" width="9.140625" style="6"/>
    <col min="5112" max="5112" width="12" style="6" bestFit="1" customWidth="1"/>
    <col min="5113" max="5113" width="9.7109375" style="6" bestFit="1" customWidth="1"/>
    <col min="5114" max="5358" width="9.140625" style="6"/>
    <col min="5359" max="5359" width="9.7109375" style="6" customWidth="1"/>
    <col min="5360" max="5360" width="31.140625" style="6" customWidth="1"/>
    <col min="5361" max="5362" width="7.5703125" style="6" customWidth="1"/>
    <col min="5363" max="5363" width="8" style="6" customWidth="1"/>
    <col min="5364" max="5364" width="10.7109375" style="6" customWidth="1"/>
    <col min="5365" max="5365" width="14.28515625" style="6" customWidth="1"/>
    <col min="5366" max="5366" width="12.85546875" style="6" customWidth="1"/>
    <col min="5367" max="5367" width="9.140625" style="6"/>
    <col min="5368" max="5368" width="12" style="6" bestFit="1" customWidth="1"/>
    <col min="5369" max="5369" width="9.7109375" style="6" bestFit="1" customWidth="1"/>
    <col min="5370" max="5614" width="9.140625" style="6"/>
    <col min="5615" max="5615" width="9.7109375" style="6" customWidth="1"/>
    <col min="5616" max="5616" width="31.140625" style="6" customWidth="1"/>
    <col min="5617" max="5618" width="7.5703125" style="6" customWidth="1"/>
    <col min="5619" max="5619" width="8" style="6" customWidth="1"/>
    <col min="5620" max="5620" width="10.7109375" style="6" customWidth="1"/>
    <col min="5621" max="5621" width="14.28515625" style="6" customWidth="1"/>
    <col min="5622" max="5622" width="12.85546875" style="6" customWidth="1"/>
    <col min="5623" max="5623" width="9.140625" style="6"/>
    <col min="5624" max="5624" width="12" style="6" bestFit="1" customWidth="1"/>
    <col min="5625" max="5625" width="9.7109375" style="6" bestFit="1" customWidth="1"/>
    <col min="5626" max="5870" width="9.140625" style="6"/>
    <col min="5871" max="5871" width="9.7109375" style="6" customWidth="1"/>
    <col min="5872" max="5872" width="31.140625" style="6" customWidth="1"/>
    <col min="5873" max="5874" width="7.5703125" style="6" customWidth="1"/>
    <col min="5875" max="5875" width="8" style="6" customWidth="1"/>
    <col min="5876" max="5876" width="10.7109375" style="6" customWidth="1"/>
    <col min="5877" max="5877" width="14.28515625" style="6" customWidth="1"/>
    <col min="5878" max="5878" width="12.85546875" style="6" customWidth="1"/>
    <col min="5879" max="5879" width="9.140625" style="6"/>
    <col min="5880" max="5880" width="12" style="6" bestFit="1" customWidth="1"/>
    <col min="5881" max="5881" width="9.7109375" style="6" bestFit="1" customWidth="1"/>
    <col min="5882" max="6126" width="9.140625" style="6"/>
    <col min="6127" max="6127" width="9.7109375" style="6" customWidth="1"/>
    <col min="6128" max="6128" width="31.140625" style="6" customWidth="1"/>
    <col min="6129" max="6130" width="7.5703125" style="6" customWidth="1"/>
    <col min="6131" max="6131" width="8" style="6" customWidth="1"/>
    <col min="6132" max="6132" width="10.7109375" style="6" customWidth="1"/>
    <col min="6133" max="6133" width="14.28515625" style="6" customWidth="1"/>
    <col min="6134" max="6134" width="12.85546875" style="6" customWidth="1"/>
    <col min="6135" max="6135" width="9.140625" style="6"/>
    <col min="6136" max="6136" width="12" style="6" bestFit="1" customWidth="1"/>
    <col min="6137" max="6137" width="9.7109375" style="6" bestFit="1" customWidth="1"/>
    <col min="6138" max="6382" width="9.140625" style="6"/>
    <col min="6383" max="6383" width="9.7109375" style="6" customWidth="1"/>
    <col min="6384" max="6384" width="31.140625" style="6" customWidth="1"/>
    <col min="6385" max="6386" width="7.5703125" style="6" customWidth="1"/>
    <col min="6387" max="6387" width="8" style="6" customWidth="1"/>
    <col min="6388" max="6388" width="10.7109375" style="6" customWidth="1"/>
    <col min="6389" max="6389" width="14.28515625" style="6" customWidth="1"/>
    <col min="6390" max="6390" width="12.85546875" style="6" customWidth="1"/>
    <col min="6391" max="6391" width="9.140625" style="6"/>
    <col min="6392" max="6392" width="12" style="6" bestFit="1" customWidth="1"/>
    <col min="6393" max="6393" width="9.7109375" style="6" bestFit="1" customWidth="1"/>
    <col min="6394" max="6638" width="9.140625" style="6"/>
    <col min="6639" max="6639" width="9.7109375" style="6" customWidth="1"/>
    <col min="6640" max="6640" width="31.140625" style="6" customWidth="1"/>
    <col min="6641" max="6642" width="7.5703125" style="6" customWidth="1"/>
    <col min="6643" max="6643" width="8" style="6" customWidth="1"/>
    <col min="6644" max="6644" width="10.7109375" style="6" customWidth="1"/>
    <col min="6645" max="6645" width="14.28515625" style="6" customWidth="1"/>
    <col min="6646" max="6646" width="12.85546875" style="6" customWidth="1"/>
    <col min="6647" max="6647" width="9.140625" style="6"/>
    <col min="6648" max="6648" width="12" style="6" bestFit="1" customWidth="1"/>
    <col min="6649" max="6649" width="9.7109375" style="6" bestFit="1" customWidth="1"/>
    <col min="6650" max="6894" width="9.140625" style="6"/>
    <col min="6895" max="6895" width="9.7109375" style="6" customWidth="1"/>
    <col min="6896" max="6896" width="31.140625" style="6" customWidth="1"/>
    <col min="6897" max="6898" width="7.5703125" style="6" customWidth="1"/>
    <col min="6899" max="6899" width="8" style="6" customWidth="1"/>
    <col min="6900" max="6900" width="10.7109375" style="6" customWidth="1"/>
    <col min="6901" max="6901" width="14.28515625" style="6" customWidth="1"/>
    <col min="6902" max="6902" width="12.85546875" style="6" customWidth="1"/>
    <col min="6903" max="6903" width="9.140625" style="6"/>
    <col min="6904" max="6904" width="12" style="6" bestFit="1" customWidth="1"/>
    <col min="6905" max="6905" width="9.7109375" style="6" bestFit="1" customWidth="1"/>
    <col min="6906" max="7150" width="9.140625" style="6"/>
    <col min="7151" max="7151" width="9.7109375" style="6" customWidth="1"/>
    <col min="7152" max="7152" width="31.140625" style="6" customWidth="1"/>
    <col min="7153" max="7154" width="7.5703125" style="6" customWidth="1"/>
    <col min="7155" max="7155" width="8" style="6" customWidth="1"/>
    <col min="7156" max="7156" width="10.7109375" style="6" customWidth="1"/>
    <col min="7157" max="7157" width="14.28515625" style="6" customWidth="1"/>
    <col min="7158" max="7158" width="12.85546875" style="6" customWidth="1"/>
    <col min="7159" max="7159" width="9.140625" style="6"/>
    <col min="7160" max="7160" width="12" style="6" bestFit="1" customWidth="1"/>
    <col min="7161" max="7161" width="9.7109375" style="6" bestFit="1" customWidth="1"/>
    <col min="7162" max="7406" width="9.140625" style="6"/>
    <col min="7407" max="7407" width="9.7109375" style="6" customWidth="1"/>
    <col min="7408" max="7408" width="31.140625" style="6" customWidth="1"/>
    <col min="7409" max="7410" width="7.5703125" style="6" customWidth="1"/>
    <col min="7411" max="7411" width="8" style="6" customWidth="1"/>
    <col min="7412" max="7412" width="10.7109375" style="6" customWidth="1"/>
    <col min="7413" max="7413" width="14.28515625" style="6" customWidth="1"/>
    <col min="7414" max="7414" width="12.85546875" style="6" customWidth="1"/>
    <col min="7415" max="7415" width="9.140625" style="6"/>
    <col min="7416" max="7416" width="12" style="6" bestFit="1" customWidth="1"/>
    <col min="7417" max="7417" width="9.7109375" style="6" bestFit="1" customWidth="1"/>
    <col min="7418" max="7662" width="9.140625" style="6"/>
    <col min="7663" max="7663" width="9.7109375" style="6" customWidth="1"/>
    <col min="7664" max="7664" width="31.140625" style="6" customWidth="1"/>
    <col min="7665" max="7666" width="7.5703125" style="6" customWidth="1"/>
    <col min="7667" max="7667" width="8" style="6" customWidth="1"/>
    <col min="7668" max="7668" width="10.7109375" style="6" customWidth="1"/>
    <col min="7669" max="7669" width="14.28515625" style="6" customWidth="1"/>
    <col min="7670" max="7670" width="12.85546875" style="6" customWidth="1"/>
    <col min="7671" max="7671" width="9.140625" style="6"/>
    <col min="7672" max="7672" width="12" style="6" bestFit="1" customWidth="1"/>
    <col min="7673" max="7673" width="9.7109375" style="6" bestFit="1" customWidth="1"/>
    <col min="7674" max="7918" width="9.140625" style="6"/>
    <col min="7919" max="7919" width="9.7109375" style="6" customWidth="1"/>
    <col min="7920" max="7920" width="31.140625" style="6" customWidth="1"/>
    <col min="7921" max="7922" width="7.5703125" style="6" customWidth="1"/>
    <col min="7923" max="7923" width="8" style="6" customWidth="1"/>
    <col min="7924" max="7924" width="10.7109375" style="6" customWidth="1"/>
    <col min="7925" max="7925" width="14.28515625" style="6" customWidth="1"/>
    <col min="7926" max="7926" width="12.85546875" style="6" customWidth="1"/>
    <col min="7927" max="7927" width="9.140625" style="6"/>
    <col min="7928" max="7928" width="12" style="6" bestFit="1" customWidth="1"/>
    <col min="7929" max="7929" width="9.7109375" style="6" bestFit="1" customWidth="1"/>
    <col min="7930" max="8174" width="9.140625" style="6"/>
    <col min="8175" max="8175" width="9.7109375" style="6" customWidth="1"/>
    <col min="8176" max="8176" width="31.140625" style="6" customWidth="1"/>
    <col min="8177" max="8178" width="7.5703125" style="6" customWidth="1"/>
    <col min="8179" max="8179" width="8" style="6" customWidth="1"/>
    <col min="8180" max="8180" width="10.7109375" style="6" customWidth="1"/>
    <col min="8181" max="8181" width="14.28515625" style="6" customWidth="1"/>
    <col min="8182" max="8182" width="12.85546875" style="6" customWidth="1"/>
    <col min="8183" max="8183" width="9.140625" style="6"/>
    <col min="8184" max="8184" width="12" style="6" bestFit="1" customWidth="1"/>
    <col min="8185" max="8185" width="9.7109375" style="6" bestFit="1" customWidth="1"/>
    <col min="8186" max="8430" width="9.140625" style="6"/>
    <col min="8431" max="8431" width="9.7109375" style="6" customWidth="1"/>
    <col min="8432" max="8432" width="31.140625" style="6" customWidth="1"/>
    <col min="8433" max="8434" width="7.5703125" style="6" customWidth="1"/>
    <col min="8435" max="8435" width="8" style="6" customWidth="1"/>
    <col min="8436" max="8436" width="10.7109375" style="6" customWidth="1"/>
    <col min="8437" max="8437" width="14.28515625" style="6" customWidth="1"/>
    <col min="8438" max="8438" width="12.85546875" style="6" customWidth="1"/>
    <col min="8439" max="8439" width="9.140625" style="6"/>
    <col min="8440" max="8440" width="12" style="6" bestFit="1" customWidth="1"/>
    <col min="8441" max="8441" width="9.7109375" style="6" bestFit="1" customWidth="1"/>
    <col min="8442" max="8686" width="9.140625" style="6"/>
    <col min="8687" max="8687" width="9.7109375" style="6" customWidth="1"/>
    <col min="8688" max="8688" width="31.140625" style="6" customWidth="1"/>
    <col min="8689" max="8690" width="7.5703125" style="6" customWidth="1"/>
    <col min="8691" max="8691" width="8" style="6" customWidth="1"/>
    <col min="8692" max="8692" width="10.7109375" style="6" customWidth="1"/>
    <col min="8693" max="8693" width="14.28515625" style="6" customWidth="1"/>
    <col min="8694" max="8694" width="12.85546875" style="6" customWidth="1"/>
    <col min="8695" max="8695" width="9.140625" style="6"/>
    <col min="8696" max="8696" width="12" style="6" bestFit="1" customWidth="1"/>
    <col min="8697" max="8697" width="9.7109375" style="6" bestFit="1" customWidth="1"/>
    <col min="8698" max="8942" width="9.140625" style="6"/>
    <col min="8943" max="8943" width="9.7109375" style="6" customWidth="1"/>
    <col min="8944" max="8944" width="31.140625" style="6" customWidth="1"/>
    <col min="8945" max="8946" width="7.5703125" style="6" customWidth="1"/>
    <col min="8947" max="8947" width="8" style="6" customWidth="1"/>
    <col min="8948" max="8948" width="10.7109375" style="6" customWidth="1"/>
    <col min="8949" max="8949" width="14.28515625" style="6" customWidth="1"/>
    <col min="8950" max="8950" width="12.85546875" style="6" customWidth="1"/>
    <col min="8951" max="8951" width="9.140625" style="6"/>
    <col min="8952" max="8952" width="12" style="6" bestFit="1" customWidth="1"/>
    <col min="8953" max="8953" width="9.7109375" style="6" bestFit="1" customWidth="1"/>
    <col min="8954" max="9198" width="9.140625" style="6"/>
    <col min="9199" max="9199" width="9.7109375" style="6" customWidth="1"/>
    <col min="9200" max="9200" width="31.140625" style="6" customWidth="1"/>
    <col min="9201" max="9202" width="7.5703125" style="6" customWidth="1"/>
    <col min="9203" max="9203" width="8" style="6" customWidth="1"/>
    <col min="9204" max="9204" width="10.7109375" style="6" customWidth="1"/>
    <col min="9205" max="9205" width="14.28515625" style="6" customWidth="1"/>
    <col min="9206" max="9206" width="12.85546875" style="6" customWidth="1"/>
    <col min="9207" max="9207" width="9.140625" style="6"/>
    <col min="9208" max="9208" width="12" style="6" bestFit="1" customWidth="1"/>
    <col min="9209" max="9209" width="9.7109375" style="6" bestFit="1" customWidth="1"/>
    <col min="9210" max="9454" width="9.140625" style="6"/>
    <col min="9455" max="9455" width="9.7109375" style="6" customWidth="1"/>
    <col min="9456" max="9456" width="31.140625" style="6" customWidth="1"/>
    <col min="9457" max="9458" width="7.5703125" style="6" customWidth="1"/>
    <col min="9459" max="9459" width="8" style="6" customWidth="1"/>
    <col min="9460" max="9460" width="10.7109375" style="6" customWidth="1"/>
    <col min="9461" max="9461" width="14.28515625" style="6" customWidth="1"/>
    <col min="9462" max="9462" width="12.85546875" style="6" customWidth="1"/>
    <col min="9463" max="9463" width="9.140625" style="6"/>
    <col min="9464" max="9464" width="12" style="6" bestFit="1" customWidth="1"/>
    <col min="9465" max="9465" width="9.7109375" style="6" bestFit="1" customWidth="1"/>
    <col min="9466" max="9710" width="9.140625" style="6"/>
    <col min="9711" max="9711" width="9.7109375" style="6" customWidth="1"/>
    <col min="9712" max="9712" width="31.140625" style="6" customWidth="1"/>
    <col min="9713" max="9714" width="7.5703125" style="6" customWidth="1"/>
    <col min="9715" max="9715" width="8" style="6" customWidth="1"/>
    <col min="9716" max="9716" width="10.7109375" style="6" customWidth="1"/>
    <col min="9717" max="9717" width="14.28515625" style="6" customWidth="1"/>
    <col min="9718" max="9718" width="12.85546875" style="6" customWidth="1"/>
    <col min="9719" max="9719" width="9.140625" style="6"/>
    <col min="9720" max="9720" width="12" style="6" bestFit="1" customWidth="1"/>
    <col min="9721" max="9721" width="9.7109375" style="6" bestFit="1" customWidth="1"/>
    <col min="9722" max="9966" width="9.140625" style="6"/>
    <col min="9967" max="9967" width="9.7109375" style="6" customWidth="1"/>
    <col min="9968" max="9968" width="31.140625" style="6" customWidth="1"/>
    <col min="9969" max="9970" width="7.5703125" style="6" customWidth="1"/>
    <col min="9971" max="9971" width="8" style="6" customWidth="1"/>
    <col min="9972" max="9972" width="10.7109375" style="6" customWidth="1"/>
    <col min="9973" max="9973" width="14.28515625" style="6" customWidth="1"/>
    <col min="9974" max="9974" width="12.85546875" style="6" customWidth="1"/>
    <col min="9975" max="9975" width="9.140625" style="6"/>
    <col min="9976" max="9976" width="12" style="6" bestFit="1" customWidth="1"/>
    <col min="9977" max="9977" width="9.7109375" style="6" bestFit="1" customWidth="1"/>
    <col min="9978" max="10222" width="9.140625" style="6"/>
    <col min="10223" max="10223" width="9.7109375" style="6" customWidth="1"/>
    <col min="10224" max="10224" width="31.140625" style="6" customWidth="1"/>
    <col min="10225" max="10226" width="7.5703125" style="6" customWidth="1"/>
    <col min="10227" max="10227" width="8" style="6" customWidth="1"/>
    <col min="10228" max="10228" width="10.7109375" style="6" customWidth="1"/>
    <col min="10229" max="10229" width="14.28515625" style="6" customWidth="1"/>
    <col min="10230" max="10230" width="12.85546875" style="6" customWidth="1"/>
    <col min="10231" max="10231" width="9.140625" style="6"/>
    <col min="10232" max="10232" width="12" style="6" bestFit="1" customWidth="1"/>
    <col min="10233" max="10233" width="9.7109375" style="6" bestFit="1" customWidth="1"/>
    <col min="10234" max="10478" width="9.140625" style="6"/>
    <col min="10479" max="10479" width="9.7109375" style="6" customWidth="1"/>
    <col min="10480" max="10480" width="31.140625" style="6" customWidth="1"/>
    <col min="10481" max="10482" width="7.5703125" style="6" customWidth="1"/>
    <col min="10483" max="10483" width="8" style="6" customWidth="1"/>
    <col min="10484" max="10484" width="10.7109375" style="6" customWidth="1"/>
    <col min="10485" max="10485" width="14.28515625" style="6" customWidth="1"/>
    <col min="10486" max="10486" width="12.85546875" style="6" customWidth="1"/>
    <col min="10487" max="10487" width="9.140625" style="6"/>
    <col min="10488" max="10488" width="12" style="6" bestFit="1" customWidth="1"/>
    <col min="10489" max="10489" width="9.7109375" style="6" bestFit="1" customWidth="1"/>
    <col min="10490" max="10734" width="9.140625" style="6"/>
    <col min="10735" max="10735" width="9.7109375" style="6" customWidth="1"/>
    <col min="10736" max="10736" width="31.140625" style="6" customWidth="1"/>
    <col min="10737" max="10738" width="7.5703125" style="6" customWidth="1"/>
    <col min="10739" max="10739" width="8" style="6" customWidth="1"/>
    <col min="10740" max="10740" width="10.7109375" style="6" customWidth="1"/>
    <col min="10741" max="10741" width="14.28515625" style="6" customWidth="1"/>
    <col min="10742" max="10742" width="12.85546875" style="6" customWidth="1"/>
    <col min="10743" max="10743" width="9.140625" style="6"/>
    <col min="10744" max="10744" width="12" style="6" bestFit="1" customWidth="1"/>
    <col min="10745" max="10745" width="9.7109375" style="6" bestFit="1" customWidth="1"/>
    <col min="10746" max="10990" width="9.140625" style="6"/>
    <col min="10991" max="10991" width="9.7109375" style="6" customWidth="1"/>
    <col min="10992" max="10992" width="31.140625" style="6" customWidth="1"/>
    <col min="10993" max="10994" width="7.5703125" style="6" customWidth="1"/>
    <col min="10995" max="10995" width="8" style="6" customWidth="1"/>
    <col min="10996" max="10996" width="10.7109375" style="6" customWidth="1"/>
    <col min="10997" max="10997" width="14.28515625" style="6" customWidth="1"/>
    <col min="10998" max="10998" width="12.85546875" style="6" customWidth="1"/>
    <col min="10999" max="10999" width="9.140625" style="6"/>
    <col min="11000" max="11000" width="12" style="6" bestFit="1" customWidth="1"/>
    <col min="11001" max="11001" width="9.7109375" style="6" bestFit="1" customWidth="1"/>
    <col min="11002" max="11246" width="9.140625" style="6"/>
    <col min="11247" max="11247" width="9.7109375" style="6" customWidth="1"/>
    <col min="11248" max="11248" width="31.140625" style="6" customWidth="1"/>
    <col min="11249" max="11250" width="7.5703125" style="6" customWidth="1"/>
    <col min="11251" max="11251" width="8" style="6" customWidth="1"/>
    <col min="11252" max="11252" width="10.7109375" style="6" customWidth="1"/>
    <col min="11253" max="11253" width="14.28515625" style="6" customWidth="1"/>
    <col min="11254" max="11254" width="12.85546875" style="6" customWidth="1"/>
    <col min="11255" max="11255" width="9.140625" style="6"/>
    <col min="11256" max="11256" width="12" style="6" bestFit="1" customWidth="1"/>
    <col min="11257" max="11257" width="9.7109375" style="6" bestFit="1" customWidth="1"/>
    <col min="11258" max="11502" width="9.140625" style="6"/>
    <col min="11503" max="11503" width="9.7109375" style="6" customWidth="1"/>
    <col min="11504" max="11504" width="31.140625" style="6" customWidth="1"/>
    <col min="11505" max="11506" width="7.5703125" style="6" customWidth="1"/>
    <col min="11507" max="11507" width="8" style="6" customWidth="1"/>
    <col min="11508" max="11508" width="10.7109375" style="6" customWidth="1"/>
    <col min="11509" max="11509" width="14.28515625" style="6" customWidth="1"/>
    <col min="11510" max="11510" width="12.85546875" style="6" customWidth="1"/>
    <col min="11511" max="11511" width="9.140625" style="6"/>
    <col min="11512" max="11512" width="12" style="6" bestFit="1" customWidth="1"/>
    <col min="11513" max="11513" width="9.7109375" style="6" bestFit="1" customWidth="1"/>
    <col min="11514" max="11758" width="9.140625" style="6"/>
    <col min="11759" max="11759" width="9.7109375" style="6" customWidth="1"/>
    <col min="11760" max="11760" width="31.140625" style="6" customWidth="1"/>
    <col min="11761" max="11762" width="7.5703125" style="6" customWidth="1"/>
    <col min="11763" max="11763" width="8" style="6" customWidth="1"/>
    <col min="11764" max="11764" width="10.7109375" style="6" customWidth="1"/>
    <col min="11765" max="11765" width="14.28515625" style="6" customWidth="1"/>
    <col min="11766" max="11766" width="12.85546875" style="6" customWidth="1"/>
    <col min="11767" max="11767" width="9.140625" style="6"/>
    <col min="11768" max="11768" width="12" style="6" bestFit="1" customWidth="1"/>
    <col min="11769" max="11769" width="9.7109375" style="6" bestFit="1" customWidth="1"/>
    <col min="11770" max="12014" width="9.140625" style="6"/>
    <col min="12015" max="12015" width="9.7109375" style="6" customWidth="1"/>
    <col min="12016" max="12016" width="31.140625" style="6" customWidth="1"/>
    <col min="12017" max="12018" width="7.5703125" style="6" customWidth="1"/>
    <col min="12019" max="12019" width="8" style="6" customWidth="1"/>
    <col min="12020" max="12020" width="10.7109375" style="6" customWidth="1"/>
    <col min="12021" max="12021" width="14.28515625" style="6" customWidth="1"/>
    <col min="12022" max="12022" width="12.85546875" style="6" customWidth="1"/>
    <col min="12023" max="12023" width="9.140625" style="6"/>
    <col min="12024" max="12024" width="12" style="6" bestFit="1" customWidth="1"/>
    <col min="12025" max="12025" width="9.7109375" style="6" bestFit="1" customWidth="1"/>
    <col min="12026" max="12270" width="9.140625" style="6"/>
    <col min="12271" max="12271" width="9.7109375" style="6" customWidth="1"/>
    <col min="12272" max="12272" width="31.140625" style="6" customWidth="1"/>
    <col min="12273" max="12274" width="7.5703125" style="6" customWidth="1"/>
    <col min="12275" max="12275" width="8" style="6" customWidth="1"/>
    <col min="12276" max="12276" width="10.7109375" style="6" customWidth="1"/>
    <col min="12277" max="12277" width="14.28515625" style="6" customWidth="1"/>
    <col min="12278" max="12278" width="12.85546875" style="6" customWidth="1"/>
    <col min="12279" max="12279" width="9.140625" style="6"/>
    <col min="12280" max="12280" width="12" style="6" bestFit="1" customWidth="1"/>
    <col min="12281" max="12281" width="9.7109375" style="6" bestFit="1" customWidth="1"/>
    <col min="12282" max="12526" width="9.140625" style="6"/>
    <col min="12527" max="12527" width="9.7109375" style="6" customWidth="1"/>
    <col min="12528" max="12528" width="31.140625" style="6" customWidth="1"/>
    <col min="12529" max="12530" width="7.5703125" style="6" customWidth="1"/>
    <col min="12531" max="12531" width="8" style="6" customWidth="1"/>
    <col min="12532" max="12532" width="10.7109375" style="6" customWidth="1"/>
    <col min="12533" max="12533" width="14.28515625" style="6" customWidth="1"/>
    <col min="12534" max="12534" width="12.85546875" style="6" customWidth="1"/>
    <col min="12535" max="12535" width="9.140625" style="6"/>
    <col min="12536" max="12536" width="12" style="6" bestFit="1" customWidth="1"/>
    <col min="12537" max="12537" width="9.7109375" style="6" bestFit="1" customWidth="1"/>
    <col min="12538" max="12782" width="9.140625" style="6"/>
    <col min="12783" max="12783" width="9.7109375" style="6" customWidth="1"/>
    <col min="12784" max="12784" width="31.140625" style="6" customWidth="1"/>
    <col min="12785" max="12786" width="7.5703125" style="6" customWidth="1"/>
    <col min="12787" max="12787" width="8" style="6" customWidth="1"/>
    <col min="12788" max="12788" width="10.7109375" style="6" customWidth="1"/>
    <col min="12789" max="12789" width="14.28515625" style="6" customWidth="1"/>
    <col min="12790" max="12790" width="12.85546875" style="6" customWidth="1"/>
    <col min="12791" max="12791" width="9.140625" style="6"/>
    <col min="12792" max="12792" width="12" style="6" bestFit="1" customWidth="1"/>
    <col min="12793" max="12793" width="9.7109375" style="6" bestFit="1" customWidth="1"/>
    <col min="12794" max="13038" width="9.140625" style="6"/>
    <col min="13039" max="13039" width="9.7109375" style="6" customWidth="1"/>
    <col min="13040" max="13040" width="31.140625" style="6" customWidth="1"/>
    <col min="13041" max="13042" width="7.5703125" style="6" customWidth="1"/>
    <col min="13043" max="13043" width="8" style="6" customWidth="1"/>
    <col min="13044" max="13044" width="10.7109375" style="6" customWidth="1"/>
    <col min="13045" max="13045" width="14.28515625" style="6" customWidth="1"/>
    <col min="13046" max="13046" width="12.85546875" style="6" customWidth="1"/>
    <col min="13047" max="13047" width="9.140625" style="6"/>
    <col min="13048" max="13048" width="12" style="6" bestFit="1" customWidth="1"/>
    <col min="13049" max="13049" width="9.7109375" style="6" bestFit="1" customWidth="1"/>
    <col min="13050" max="13294" width="9.140625" style="6"/>
    <col min="13295" max="13295" width="9.7109375" style="6" customWidth="1"/>
    <col min="13296" max="13296" width="31.140625" style="6" customWidth="1"/>
    <col min="13297" max="13298" width="7.5703125" style="6" customWidth="1"/>
    <col min="13299" max="13299" width="8" style="6" customWidth="1"/>
    <col min="13300" max="13300" width="10.7109375" style="6" customWidth="1"/>
    <col min="13301" max="13301" width="14.28515625" style="6" customWidth="1"/>
    <col min="13302" max="13302" width="12.85546875" style="6" customWidth="1"/>
    <col min="13303" max="13303" width="9.140625" style="6"/>
    <col min="13304" max="13304" width="12" style="6" bestFit="1" customWidth="1"/>
    <col min="13305" max="13305" width="9.7109375" style="6" bestFit="1" customWidth="1"/>
    <col min="13306" max="13550" width="9.140625" style="6"/>
    <col min="13551" max="13551" width="9.7109375" style="6" customWidth="1"/>
    <col min="13552" max="13552" width="31.140625" style="6" customWidth="1"/>
    <col min="13553" max="13554" width="7.5703125" style="6" customWidth="1"/>
    <col min="13555" max="13555" width="8" style="6" customWidth="1"/>
    <col min="13556" max="13556" width="10.7109375" style="6" customWidth="1"/>
    <col min="13557" max="13557" width="14.28515625" style="6" customWidth="1"/>
    <col min="13558" max="13558" width="12.85546875" style="6" customWidth="1"/>
    <col min="13559" max="13559" width="9.140625" style="6"/>
    <col min="13560" max="13560" width="12" style="6" bestFit="1" customWidth="1"/>
    <col min="13561" max="13561" width="9.7109375" style="6" bestFit="1" customWidth="1"/>
    <col min="13562" max="13806" width="9.140625" style="6"/>
    <col min="13807" max="13807" width="9.7109375" style="6" customWidth="1"/>
    <col min="13808" max="13808" width="31.140625" style="6" customWidth="1"/>
    <col min="13809" max="13810" width="7.5703125" style="6" customWidth="1"/>
    <col min="13811" max="13811" width="8" style="6" customWidth="1"/>
    <col min="13812" max="13812" width="10.7109375" style="6" customWidth="1"/>
    <col min="13813" max="13813" width="14.28515625" style="6" customWidth="1"/>
    <col min="13814" max="13814" width="12.85546875" style="6" customWidth="1"/>
    <col min="13815" max="13815" width="9.140625" style="6"/>
    <col min="13816" max="13816" width="12" style="6" bestFit="1" customWidth="1"/>
    <col min="13817" max="13817" width="9.7109375" style="6" bestFit="1" customWidth="1"/>
    <col min="13818" max="14062" width="9.140625" style="6"/>
    <col min="14063" max="14063" width="9.7109375" style="6" customWidth="1"/>
    <col min="14064" max="14064" width="31.140625" style="6" customWidth="1"/>
    <col min="14065" max="14066" width="7.5703125" style="6" customWidth="1"/>
    <col min="14067" max="14067" width="8" style="6" customWidth="1"/>
    <col min="14068" max="14068" width="10.7109375" style="6" customWidth="1"/>
    <col min="14069" max="14069" width="14.28515625" style="6" customWidth="1"/>
    <col min="14070" max="14070" width="12.85546875" style="6" customWidth="1"/>
    <col min="14071" max="14071" width="9.140625" style="6"/>
    <col min="14072" max="14072" width="12" style="6" bestFit="1" customWidth="1"/>
    <col min="14073" max="14073" width="9.7109375" style="6" bestFit="1" customWidth="1"/>
    <col min="14074" max="14318" width="9.140625" style="6"/>
    <col min="14319" max="14319" width="9.7109375" style="6" customWidth="1"/>
    <col min="14320" max="14320" width="31.140625" style="6" customWidth="1"/>
    <col min="14321" max="14322" width="7.5703125" style="6" customWidth="1"/>
    <col min="14323" max="14323" width="8" style="6" customWidth="1"/>
    <col min="14324" max="14324" width="10.7109375" style="6" customWidth="1"/>
    <col min="14325" max="14325" width="14.28515625" style="6" customWidth="1"/>
    <col min="14326" max="14326" width="12.85546875" style="6" customWidth="1"/>
    <col min="14327" max="14327" width="9.140625" style="6"/>
    <col min="14328" max="14328" width="12" style="6" bestFit="1" customWidth="1"/>
    <col min="14329" max="14329" width="9.7109375" style="6" bestFit="1" customWidth="1"/>
    <col min="14330" max="14574" width="9.140625" style="6"/>
    <col min="14575" max="14575" width="9.7109375" style="6" customWidth="1"/>
    <col min="14576" max="14576" width="31.140625" style="6" customWidth="1"/>
    <col min="14577" max="14578" width="7.5703125" style="6" customWidth="1"/>
    <col min="14579" max="14579" width="8" style="6" customWidth="1"/>
    <col min="14580" max="14580" width="10.7109375" style="6" customWidth="1"/>
    <col min="14581" max="14581" width="14.28515625" style="6" customWidth="1"/>
    <col min="14582" max="14582" width="12.85546875" style="6" customWidth="1"/>
    <col min="14583" max="14583" width="9.140625" style="6"/>
    <col min="14584" max="14584" width="12" style="6" bestFit="1" customWidth="1"/>
    <col min="14585" max="14585" width="9.7109375" style="6" bestFit="1" customWidth="1"/>
    <col min="14586" max="14830" width="9.140625" style="6"/>
    <col min="14831" max="14831" width="9.7109375" style="6" customWidth="1"/>
    <col min="14832" max="14832" width="31.140625" style="6" customWidth="1"/>
    <col min="14833" max="14834" width="7.5703125" style="6" customWidth="1"/>
    <col min="14835" max="14835" width="8" style="6" customWidth="1"/>
    <col min="14836" max="14836" width="10.7109375" style="6" customWidth="1"/>
    <col min="14837" max="14837" width="14.28515625" style="6" customWidth="1"/>
    <col min="14838" max="14838" width="12.85546875" style="6" customWidth="1"/>
    <col min="14839" max="14839" width="9.140625" style="6"/>
    <col min="14840" max="14840" width="12" style="6" bestFit="1" customWidth="1"/>
    <col min="14841" max="14841" width="9.7109375" style="6" bestFit="1" customWidth="1"/>
    <col min="14842" max="15086" width="9.140625" style="6"/>
    <col min="15087" max="15087" width="9.7109375" style="6" customWidth="1"/>
    <col min="15088" max="15088" width="31.140625" style="6" customWidth="1"/>
    <col min="15089" max="15090" width="7.5703125" style="6" customWidth="1"/>
    <col min="15091" max="15091" width="8" style="6" customWidth="1"/>
    <col min="15092" max="15092" width="10.7109375" style="6" customWidth="1"/>
    <col min="15093" max="15093" width="14.28515625" style="6" customWidth="1"/>
    <col min="15094" max="15094" width="12.85546875" style="6" customWidth="1"/>
    <col min="15095" max="15095" width="9.140625" style="6"/>
    <col min="15096" max="15096" width="12" style="6" bestFit="1" customWidth="1"/>
    <col min="15097" max="15097" width="9.7109375" style="6" bestFit="1" customWidth="1"/>
    <col min="15098" max="15342" width="9.140625" style="6"/>
    <col min="15343" max="15343" width="9.7109375" style="6" customWidth="1"/>
    <col min="15344" max="15344" width="31.140625" style="6" customWidth="1"/>
    <col min="15345" max="15346" width="7.5703125" style="6" customWidth="1"/>
    <col min="15347" max="15347" width="8" style="6" customWidth="1"/>
    <col min="15348" max="15348" width="10.7109375" style="6" customWidth="1"/>
    <col min="15349" max="15349" width="14.28515625" style="6" customWidth="1"/>
    <col min="15350" max="15350" width="12.85546875" style="6" customWidth="1"/>
    <col min="15351" max="15351" width="9.140625" style="6"/>
    <col min="15352" max="15352" width="12" style="6" bestFit="1" customWidth="1"/>
    <col min="15353" max="15353" width="9.7109375" style="6" bestFit="1" customWidth="1"/>
    <col min="15354" max="15598" width="9.140625" style="6"/>
    <col min="15599" max="15599" width="9.7109375" style="6" customWidth="1"/>
    <col min="15600" max="15600" width="31.140625" style="6" customWidth="1"/>
    <col min="15601" max="15602" width="7.5703125" style="6" customWidth="1"/>
    <col min="15603" max="15603" width="8" style="6" customWidth="1"/>
    <col min="15604" max="15604" width="10.7109375" style="6" customWidth="1"/>
    <col min="15605" max="15605" width="14.28515625" style="6" customWidth="1"/>
    <col min="15606" max="15606" width="12.85546875" style="6" customWidth="1"/>
    <col min="15607" max="15607" width="9.140625" style="6"/>
    <col min="15608" max="15608" width="12" style="6" bestFit="1" customWidth="1"/>
    <col min="15609" max="15609" width="9.7109375" style="6" bestFit="1" customWidth="1"/>
    <col min="15610" max="15854" width="9.140625" style="6"/>
    <col min="15855" max="15855" width="9.7109375" style="6" customWidth="1"/>
    <col min="15856" max="15856" width="31.140625" style="6" customWidth="1"/>
    <col min="15857" max="15858" width="7.5703125" style="6" customWidth="1"/>
    <col min="15859" max="15859" width="8" style="6" customWidth="1"/>
    <col min="15860" max="15860" width="10.7109375" style="6" customWidth="1"/>
    <col min="15861" max="15861" width="14.28515625" style="6" customWidth="1"/>
    <col min="15862" max="15862" width="12.85546875" style="6" customWidth="1"/>
    <col min="15863" max="15863" width="9.140625" style="6"/>
    <col min="15864" max="15864" width="12" style="6" bestFit="1" customWidth="1"/>
    <col min="15865" max="15865" width="9.7109375" style="6" bestFit="1" customWidth="1"/>
    <col min="15866" max="16110" width="9.140625" style="6"/>
    <col min="16111" max="16111" width="9.7109375" style="6" customWidth="1"/>
    <col min="16112" max="16112" width="31.140625" style="6" customWidth="1"/>
    <col min="16113" max="16114" width="7.5703125" style="6" customWidth="1"/>
    <col min="16115" max="16115" width="8" style="6" customWidth="1"/>
    <col min="16116" max="16116" width="10.7109375" style="6" customWidth="1"/>
    <col min="16117" max="16117" width="14.28515625" style="6" customWidth="1"/>
    <col min="16118" max="16118" width="12.85546875" style="6" customWidth="1"/>
    <col min="16119" max="16119" width="9.140625" style="6"/>
    <col min="16120" max="16120" width="12" style="6" bestFit="1" customWidth="1"/>
    <col min="16121" max="16121" width="9.7109375" style="6" bestFit="1" customWidth="1"/>
    <col min="16122" max="16384" width="9.140625" style="6"/>
  </cols>
  <sheetData>
    <row r="1" spans="1:23" ht="72.75" customHeight="1">
      <c r="A1" s="108" t="s">
        <v>135</v>
      </c>
      <c r="B1" s="108"/>
      <c r="C1" s="108"/>
      <c r="D1" s="108"/>
      <c r="E1" s="108"/>
      <c r="F1" s="108"/>
      <c r="G1" s="108"/>
      <c r="H1" s="108"/>
      <c r="I1" s="108"/>
    </row>
    <row r="2" spans="1:23" ht="5.25" customHeight="1">
      <c r="A2" s="109"/>
      <c r="B2" s="109"/>
      <c r="C2" s="109"/>
      <c r="D2" s="109"/>
      <c r="E2" s="109"/>
      <c r="F2" s="109"/>
      <c r="G2" s="109"/>
      <c r="H2" s="109"/>
      <c r="I2" s="109"/>
    </row>
    <row r="3" spans="1:23">
      <c r="A3" s="110" t="s">
        <v>0</v>
      </c>
      <c r="B3" s="110"/>
      <c r="C3" s="110"/>
      <c r="D3" s="110"/>
      <c r="E3" s="110"/>
      <c r="F3" s="110"/>
      <c r="G3" s="110"/>
      <c r="H3" s="110"/>
      <c r="I3" s="110"/>
    </row>
    <row r="4" spans="1:23" ht="15.75" customHeight="1">
      <c r="A4" s="111" t="s">
        <v>55</v>
      </c>
      <c r="B4" s="111"/>
      <c r="C4" s="111"/>
      <c r="D4" s="112"/>
      <c r="E4" s="112"/>
      <c r="F4" s="112"/>
      <c r="G4" s="112"/>
      <c r="H4" s="112"/>
      <c r="I4" s="112"/>
    </row>
    <row r="5" spans="1:23" ht="15.75" customHeight="1">
      <c r="A5" s="99" t="s">
        <v>54</v>
      </c>
      <c r="B5" s="99"/>
      <c r="C5" s="105" t="s">
        <v>123</v>
      </c>
      <c r="D5" s="105"/>
      <c r="E5" s="105"/>
      <c r="F5" s="105"/>
      <c r="G5" s="105"/>
      <c r="H5" s="105"/>
      <c r="I5" s="105"/>
    </row>
    <row r="6" spans="1:23" ht="21.75" customHeight="1">
      <c r="A6" s="99" t="s">
        <v>53</v>
      </c>
      <c r="B6" s="99"/>
      <c r="C6" s="99" t="s">
        <v>136</v>
      </c>
      <c r="D6" s="99"/>
      <c r="E6" s="99"/>
      <c r="F6" s="99"/>
      <c r="G6" s="99"/>
      <c r="H6" s="99"/>
      <c r="I6" s="99"/>
    </row>
    <row r="7" spans="1:23" ht="15.75" customHeight="1">
      <c r="A7" s="99" t="s">
        <v>11</v>
      </c>
      <c r="B7" s="99"/>
      <c r="C7" s="106" t="s">
        <v>122</v>
      </c>
      <c r="D7" s="106"/>
      <c r="E7" s="106"/>
      <c r="F7" s="106"/>
      <c r="G7" s="106"/>
      <c r="H7" s="106"/>
      <c r="I7" s="106"/>
    </row>
    <row r="8" spans="1:23" ht="15.75" customHeight="1">
      <c r="A8" s="99" t="s">
        <v>46</v>
      </c>
      <c r="B8" s="99"/>
      <c r="C8" s="99" t="s">
        <v>126</v>
      </c>
      <c r="D8" s="99"/>
      <c r="E8" s="99"/>
      <c r="F8" s="99"/>
      <c r="G8" s="105" t="s">
        <v>12</v>
      </c>
      <c r="H8" s="105"/>
      <c r="I8" s="105"/>
    </row>
    <row r="9" spans="1:23" ht="15.75" customHeight="1">
      <c r="A9" s="99" t="s">
        <v>47</v>
      </c>
      <c r="B9" s="99"/>
      <c r="C9" s="106" t="s">
        <v>127</v>
      </c>
      <c r="D9" s="107"/>
      <c r="E9" s="107"/>
      <c r="F9" s="107"/>
      <c r="G9" s="105" t="s">
        <v>1</v>
      </c>
      <c r="H9" s="105"/>
      <c r="I9" s="105"/>
    </row>
    <row r="10" spans="1:23">
      <c r="A10" s="127" t="s">
        <v>10</v>
      </c>
      <c r="B10" s="127"/>
      <c r="C10" s="127"/>
      <c r="D10" s="127"/>
      <c r="E10" s="127"/>
      <c r="F10" s="127"/>
      <c r="G10" s="127"/>
      <c r="H10" s="127"/>
      <c r="I10" s="127"/>
    </row>
    <row r="11" spans="1:23" ht="31.5">
      <c r="A11" s="1" t="s">
        <v>14</v>
      </c>
      <c r="B11" s="125" t="s">
        <v>2</v>
      </c>
      <c r="C11" s="126"/>
      <c r="D11" s="2" t="s">
        <v>26</v>
      </c>
      <c r="E11" s="2" t="s">
        <v>3</v>
      </c>
      <c r="F11" s="3" t="s">
        <v>4</v>
      </c>
      <c r="G11" s="37" t="s">
        <v>5</v>
      </c>
      <c r="H11" s="59" t="s">
        <v>94</v>
      </c>
      <c r="I11" s="2" t="s">
        <v>6</v>
      </c>
      <c r="J11" s="37" t="s">
        <v>58</v>
      </c>
      <c r="K11" s="37" t="s">
        <v>59</v>
      </c>
      <c r="L11" s="37" t="s">
        <v>27</v>
      </c>
    </row>
    <row r="12" spans="1:23" ht="28.5" customHeight="1">
      <c r="A12" s="1">
        <v>1</v>
      </c>
      <c r="B12" s="89" t="str">
        <f>IFERROR(VLOOKUP($E12,'DATA SP'!$C$2:$I$72,3,0),"")</f>
        <v>G2_TV LONG NGU VONG NGUYET 2BX160G+TRA</v>
      </c>
      <c r="C12" s="90"/>
      <c r="D12" s="60" t="str">
        <f>IFERROR(VLOOKUP($E12,'DATA SP'!$C$2:$I$72,4,0),"")</f>
        <v>Hộp</v>
      </c>
      <c r="E12" s="4" t="s">
        <v>30</v>
      </c>
      <c r="F12" s="3">
        <v>10</v>
      </c>
      <c r="G12" s="61">
        <f>IFERROR(VLOOKUP($E12,'DATA SP'!$C$2:$I$72,7,0),"")</f>
        <v>650000</v>
      </c>
      <c r="H12" s="62">
        <f>IFERROR(G12*F12,"")</f>
        <v>6500000</v>
      </c>
      <c r="I12" s="86"/>
      <c r="J12" s="39">
        <f t="shared" ref="J12:J26" si="0">IF($F$28="","",$F$28)</f>
        <v>0.15</v>
      </c>
      <c r="K12" s="38">
        <f>IFERROR(ROUND(G12*(1-J12)/1.08,2),"")</f>
        <v>511574.07</v>
      </c>
      <c r="L12" s="38">
        <f>IFERROR(K12*F12,"")</f>
        <v>5115740.7</v>
      </c>
      <c r="M12" s="73"/>
      <c r="N12" s="73"/>
      <c r="O12" s="73"/>
      <c r="P12" s="73"/>
      <c r="Q12" s="73"/>
      <c r="R12" s="73"/>
      <c r="S12" s="73"/>
      <c r="T12" s="73"/>
      <c r="U12" s="73"/>
      <c r="V12" s="73"/>
      <c r="W12" s="73"/>
    </row>
    <row r="13" spans="1:23" ht="20.100000000000001" customHeight="1">
      <c r="A13" s="1">
        <v>2</v>
      </c>
      <c r="B13" s="89" t="str">
        <f>IFERROR(VLOOKUP($E13,'DATA SP'!$C$2:$I$72,3,0),"")</f>
        <v>60_Dau xanh 0TR 150g</v>
      </c>
      <c r="C13" s="90"/>
      <c r="D13" s="60" t="str">
        <f>IFERROR(VLOOKUP($E13,'DATA SP'!$C$2:$I$72,4,0),"")</f>
        <v>Cái</v>
      </c>
      <c r="E13" s="4">
        <v>60</v>
      </c>
      <c r="F13" s="3">
        <v>100</v>
      </c>
      <c r="G13" s="61">
        <f>IFERROR(VLOOKUP($E13,'DATA SP'!$C$2:$I$72,7,0),"")</f>
        <v>62000</v>
      </c>
      <c r="H13" s="62">
        <f t="shared" ref="H13:H26" si="1">IFERROR(G13*F13,"")</f>
        <v>6200000</v>
      </c>
      <c r="I13" s="87"/>
      <c r="J13" s="39">
        <f t="shared" si="0"/>
        <v>0.15</v>
      </c>
      <c r="K13" s="38">
        <f t="shared" ref="K13:K26" si="2">IFERROR(ROUND(G13*(1-J13)/1.08,2),"")</f>
        <v>48796.3</v>
      </c>
      <c r="L13" s="38">
        <f t="shared" ref="L13:L26" si="3">IFERROR(K13*F13,"")</f>
        <v>4879630</v>
      </c>
    </row>
    <row r="14" spans="1:23" ht="20.100000000000001" customHeight="1">
      <c r="A14" s="1">
        <v>3</v>
      </c>
      <c r="B14" s="89" t="str">
        <f>IFERROR(VLOOKUP($E14,'DATA SP'!$C$2:$I$72,3,0),"")</f>
        <v>95_DEO HAT SEN 0TR 180G</v>
      </c>
      <c r="C14" s="90"/>
      <c r="D14" s="60" t="str">
        <f>IFERROR(VLOOKUP($E14,'DATA SP'!$C$2:$I$72,4,0),"")</f>
        <v>Cái</v>
      </c>
      <c r="E14" s="4">
        <v>95</v>
      </c>
      <c r="F14" s="3">
        <v>100</v>
      </c>
      <c r="G14" s="61">
        <f>IFERROR(VLOOKUP($E14,'DATA SP'!$C$2:$I$72,7,0),"")</f>
        <v>60000</v>
      </c>
      <c r="H14" s="62">
        <f t="shared" si="1"/>
        <v>6000000</v>
      </c>
      <c r="I14" s="87"/>
      <c r="J14" s="39">
        <f t="shared" si="0"/>
        <v>0.15</v>
      </c>
      <c r="K14" s="38">
        <f t="shared" si="2"/>
        <v>47222.22</v>
      </c>
      <c r="L14" s="38">
        <f t="shared" si="3"/>
        <v>4722222</v>
      </c>
      <c r="M14" s="74"/>
    </row>
    <row r="15" spans="1:23" ht="20.100000000000001" customHeight="1">
      <c r="A15" s="1">
        <v>4</v>
      </c>
      <c r="B15" s="89" t="str">
        <f>IFERROR(VLOOKUP($E15,'DATA SP'!$C$2:$I$72,3,0),"")</f>
        <v/>
      </c>
      <c r="C15" s="90"/>
      <c r="D15" s="60" t="str">
        <f>IFERROR(VLOOKUP($E15,'DATA SP'!$C$2:$I$72,4,0),"")</f>
        <v/>
      </c>
      <c r="E15" s="4"/>
      <c r="F15" s="3"/>
      <c r="G15" s="61" t="str">
        <f>IFERROR(VLOOKUP($E15,'DATA SP'!$C$2:$I$72,7,0),"")</f>
        <v/>
      </c>
      <c r="H15" s="62" t="str">
        <f t="shared" si="1"/>
        <v/>
      </c>
      <c r="I15" s="87"/>
      <c r="J15" s="39">
        <f t="shared" si="0"/>
        <v>0.15</v>
      </c>
      <c r="K15" s="38" t="str">
        <f t="shared" si="2"/>
        <v/>
      </c>
      <c r="L15" s="38" t="str">
        <f t="shared" si="3"/>
        <v/>
      </c>
      <c r="P15" s="75"/>
    </row>
    <row r="16" spans="1:23" ht="20.100000000000001" customHeight="1">
      <c r="A16" s="1">
        <v>5</v>
      </c>
      <c r="B16" s="89" t="str">
        <f>IFERROR(VLOOKUP($E16,'DATA SP'!$C$2:$I$72,3,0),"")</f>
        <v/>
      </c>
      <c r="C16" s="90"/>
      <c r="D16" s="60" t="str">
        <f>IFERROR(VLOOKUP($E16,'DATA SP'!$C$2:$I$72,4,0),"")</f>
        <v/>
      </c>
      <c r="E16" s="4"/>
      <c r="F16" s="3"/>
      <c r="G16" s="61" t="str">
        <f>IFERROR(VLOOKUP($E16,'DATA SP'!$C$2:$I$72,7,0),"")</f>
        <v/>
      </c>
      <c r="H16" s="62" t="str">
        <f t="shared" si="1"/>
        <v/>
      </c>
      <c r="I16" s="87"/>
      <c r="J16" s="39">
        <f t="shared" si="0"/>
        <v>0.15</v>
      </c>
      <c r="K16" s="38" t="str">
        <f t="shared" si="2"/>
        <v/>
      </c>
      <c r="L16" s="38" t="str">
        <f t="shared" si="3"/>
        <v/>
      </c>
      <c r="M16" s="74"/>
      <c r="P16" s="75"/>
    </row>
    <row r="17" spans="1:16" ht="20.100000000000001" customHeight="1">
      <c r="A17" s="1">
        <v>6</v>
      </c>
      <c r="B17" s="89" t="str">
        <f>IFERROR(VLOOKUP($E17,'DATA SP'!$C$2:$I$72,3,0),"")</f>
        <v/>
      </c>
      <c r="C17" s="90"/>
      <c r="D17" s="60" t="str">
        <f>IFERROR(VLOOKUP($E17,'DATA SP'!$C$2:$I$72,4,0),"")</f>
        <v/>
      </c>
      <c r="E17" s="4"/>
      <c r="F17" s="3"/>
      <c r="G17" s="61" t="str">
        <f>IFERROR(VLOOKUP($E17,'DATA SP'!$C$2:$I$72,7,0),"")</f>
        <v/>
      </c>
      <c r="H17" s="62" t="str">
        <f t="shared" si="1"/>
        <v/>
      </c>
      <c r="I17" s="87"/>
      <c r="J17" s="39">
        <f t="shared" si="0"/>
        <v>0.15</v>
      </c>
      <c r="K17" s="38" t="str">
        <f t="shared" si="2"/>
        <v/>
      </c>
      <c r="L17" s="38" t="str">
        <f t="shared" si="3"/>
        <v/>
      </c>
      <c r="M17" s="74"/>
      <c r="P17" s="75"/>
    </row>
    <row r="18" spans="1:16" ht="20.100000000000001" customHeight="1">
      <c r="A18" s="1">
        <v>7</v>
      </c>
      <c r="B18" s="89" t="str">
        <f>IFERROR(VLOOKUP($E18,'DATA SP'!$C$2:$I$72,3,0),"")</f>
        <v/>
      </c>
      <c r="C18" s="90"/>
      <c r="D18" s="60" t="str">
        <f>IFERROR(VLOOKUP($E18,'DATA SP'!$C$2:$I$72,4,0),"")</f>
        <v/>
      </c>
      <c r="E18" s="4"/>
      <c r="F18" s="3"/>
      <c r="G18" s="61" t="str">
        <f>IFERROR(VLOOKUP($E18,'DATA SP'!$C$2:$I$72,7,0),"")</f>
        <v/>
      </c>
      <c r="H18" s="62" t="str">
        <f t="shared" si="1"/>
        <v/>
      </c>
      <c r="I18" s="87"/>
      <c r="J18" s="39">
        <f t="shared" si="0"/>
        <v>0.15</v>
      </c>
      <c r="K18" s="38" t="str">
        <f t="shared" si="2"/>
        <v/>
      </c>
      <c r="L18" s="38" t="str">
        <f t="shared" si="3"/>
        <v/>
      </c>
      <c r="M18" s="74"/>
      <c r="P18" s="74"/>
    </row>
    <row r="19" spans="1:16" ht="20.100000000000001" customHeight="1">
      <c r="A19" s="1">
        <v>8</v>
      </c>
      <c r="B19" s="89" t="str">
        <f>IFERROR(VLOOKUP($E19,'DATA SP'!$C$2:$I$72,3,0),"")</f>
        <v/>
      </c>
      <c r="C19" s="90"/>
      <c r="D19" s="60" t="str">
        <f>IFERROR(VLOOKUP($E19,'DATA SP'!$C$2:$I$72,4,0),"")</f>
        <v/>
      </c>
      <c r="E19" s="4"/>
      <c r="F19" s="3"/>
      <c r="G19" s="61" t="str">
        <f>IFERROR(VLOOKUP($E19,'DATA SP'!$C$2:$I$72,7,0),"")</f>
        <v/>
      </c>
      <c r="H19" s="62" t="str">
        <f t="shared" si="1"/>
        <v/>
      </c>
      <c r="I19" s="87"/>
      <c r="J19" s="39">
        <f t="shared" si="0"/>
        <v>0.15</v>
      </c>
      <c r="K19" s="38" t="str">
        <f t="shared" si="2"/>
        <v/>
      </c>
      <c r="L19" s="38" t="str">
        <f t="shared" si="3"/>
        <v/>
      </c>
      <c r="M19" s="76"/>
      <c r="P19" s="77"/>
    </row>
    <row r="20" spans="1:16" ht="20.100000000000001" customHeight="1">
      <c r="A20" s="1">
        <v>9</v>
      </c>
      <c r="B20" s="89" t="str">
        <f>IFERROR(VLOOKUP($E20,'DATA SP'!$C$2:$I$72,3,0),"")</f>
        <v/>
      </c>
      <c r="C20" s="90"/>
      <c r="D20" s="60" t="str">
        <f>IFERROR(VLOOKUP($E20,'DATA SP'!$C$2:$I$72,4,0),"")</f>
        <v/>
      </c>
      <c r="E20" s="4"/>
      <c r="F20" s="3"/>
      <c r="G20" s="61" t="str">
        <f>IFERROR(VLOOKUP($E20,'DATA SP'!$C$2:$I$72,7,0),"")</f>
        <v/>
      </c>
      <c r="H20" s="62" t="str">
        <f t="shared" si="1"/>
        <v/>
      </c>
      <c r="I20" s="87"/>
      <c r="J20" s="39">
        <f t="shared" si="0"/>
        <v>0.15</v>
      </c>
      <c r="K20" s="38" t="str">
        <f t="shared" si="2"/>
        <v/>
      </c>
      <c r="L20" s="38" t="str">
        <f t="shared" si="3"/>
        <v/>
      </c>
      <c r="P20" s="64"/>
    </row>
    <row r="21" spans="1:16" ht="20.100000000000001" customHeight="1">
      <c r="A21" s="1">
        <v>10</v>
      </c>
      <c r="B21" s="89" t="str">
        <f>IFERROR(VLOOKUP($E21,'DATA SP'!$C$2:$I$72,3,0),"")</f>
        <v/>
      </c>
      <c r="C21" s="90"/>
      <c r="D21" s="60" t="str">
        <f>IFERROR(VLOOKUP($E21,'DATA SP'!$C$2:$I$72,4,0),"")</f>
        <v/>
      </c>
      <c r="E21" s="4"/>
      <c r="F21" s="3"/>
      <c r="G21" s="61" t="str">
        <f>IFERROR(VLOOKUP($E21,'DATA SP'!$C$2:$I$72,7,0),"")</f>
        <v/>
      </c>
      <c r="H21" s="62" t="str">
        <f t="shared" si="1"/>
        <v/>
      </c>
      <c r="I21" s="87"/>
      <c r="J21" s="39">
        <f t="shared" si="0"/>
        <v>0.15</v>
      </c>
      <c r="K21" s="38" t="str">
        <f t="shared" si="2"/>
        <v/>
      </c>
      <c r="L21" s="38" t="str">
        <f t="shared" si="3"/>
        <v/>
      </c>
    </row>
    <row r="22" spans="1:16" ht="20.100000000000001" customHeight="1">
      <c r="A22" s="1">
        <v>11</v>
      </c>
      <c r="B22" s="89" t="str">
        <f>IFERROR(VLOOKUP($E22,'DATA SP'!$C$2:$I$72,3,0),"")</f>
        <v/>
      </c>
      <c r="C22" s="90"/>
      <c r="D22" s="60" t="str">
        <f>IFERROR(VLOOKUP($E22,'DATA SP'!$C$2:$I$72,4,0),"")</f>
        <v/>
      </c>
      <c r="E22" s="4"/>
      <c r="F22" s="3"/>
      <c r="G22" s="61" t="str">
        <f>IFERROR(VLOOKUP($E22,'DATA SP'!$C$2:$I$72,7,0),"")</f>
        <v/>
      </c>
      <c r="H22" s="62" t="str">
        <f t="shared" si="1"/>
        <v/>
      </c>
      <c r="I22" s="87"/>
      <c r="J22" s="39">
        <f t="shared" si="0"/>
        <v>0.15</v>
      </c>
      <c r="K22" s="38" t="str">
        <f t="shared" si="2"/>
        <v/>
      </c>
      <c r="L22" s="38" t="str">
        <f t="shared" si="3"/>
        <v/>
      </c>
    </row>
    <row r="23" spans="1:16" ht="20.100000000000001" customHeight="1">
      <c r="A23" s="1">
        <v>12</v>
      </c>
      <c r="B23" s="89" t="str">
        <f>IFERROR(VLOOKUP($E23,'DATA SP'!$C$2:$I$72,3,0),"")</f>
        <v/>
      </c>
      <c r="C23" s="90"/>
      <c r="D23" s="60" t="str">
        <f>IFERROR(VLOOKUP($E23,'DATA SP'!$C$2:$I$72,4,0),"")</f>
        <v/>
      </c>
      <c r="E23" s="4"/>
      <c r="F23" s="3"/>
      <c r="G23" s="61" t="str">
        <f>IFERROR(VLOOKUP($E23,'DATA SP'!$C$2:$I$72,7,0),"")</f>
        <v/>
      </c>
      <c r="H23" s="62" t="str">
        <f t="shared" si="1"/>
        <v/>
      </c>
      <c r="I23" s="87"/>
      <c r="J23" s="39">
        <f t="shared" si="0"/>
        <v>0.15</v>
      </c>
      <c r="K23" s="38" t="str">
        <f t="shared" si="2"/>
        <v/>
      </c>
      <c r="L23" s="38" t="str">
        <f t="shared" si="3"/>
        <v/>
      </c>
    </row>
    <row r="24" spans="1:16" ht="20.100000000000001" customHeight="1">
      <c r="A24" s="1">
        <v>13</v>
      </c>
      <c r="B24" s="89" t="str">
        <f>IFERROR(VLOOKUP($E24,'DATA SP'!$C$2:$I$72,3,0),"")</f>
        <v/>
      </c>
      <c r="C24" s="90"/>
      <c r="D24" s="60" t="str">
        <f>IFERROR(VLOOKUP($E24,'DATA SP'!$C$2:$I$72,4,0),"")</f>
        <v/>
      </c>
      <c r="E24" s="4"/>
      <c r="F24" s="3"/>
      <c r="G24" s="61" t="str">
        <f>IFERROR(VLOOKUP($E24,'DATA SP'!$C$2:$I$72,7,0),"")</f>
        <v/>
      </c>
      <c r="H24" s="62" t="str">
        <f t="shared" si="1"/>
        <v/>
      </c>
      <c r="I24" s="87"/>
      <c r="J24" s="39">
        <f t="shared" si="0"/>
        <v>0.15</v>
      </c>
      <c r="K24" s="38" t="str">
        <f t="shared" si="2"/>
        <v/>
      </c>
      <c r="L24" s="38" t="str">
        <f t="shared" si="3"/>
        <v/>
      </c>
    </row>
    <row r="25" spans="1:16" ht="20.100000000000001" customHeight="1">
      <c r="A25" s="1">
        <v>14</v>
      </c>
      <c r="B25" s="89" t="str">
        <f>IFERROR(VLOOKUP($E25,'DATA SP'!$C$2:$I$72,3,0),"")</f>
        <v/>
      </c>
      <c r="C25" s="90"/>
      <c r="D25" s="60" t="str">
        <f>IFERROR(VLOOKUP($E25,'DATA SP'!$C$2:$I$72,4,0),"")</f>
        <v/>
      </c>
      <c r="E25" s="4"/>
      <c r="F25" s="3"/>
      <c r="G25" s="61" t="str">
        <f>IFERROR(VLOOKUP($E25,'DATA SP'!$C$2:$I$72,7,0),"")</f>
        <v/>
      </c>
      <c r="H25" s="62" t="str">
        <f t="shared" si="1"/>
        <v/>
      </c>
      <c r="I25" s="87"/>
      <c r="J25" s="39">
        <f t="shared" si="0"/>
        <v>0.15</v>
      </c>
      <c r="K25" s="38" t="str">
        <f t="shared" si="2"/>
        <v/>
      </c>
      <c r="L25" s="38" t="str">
        <f t="shared" si="3"/>
        <v/>
      </c>
    </row>
    <row r="26" spans="1:16" ht="20.100000000000001" customHeight="1">
      <c r="A26" s="1">
        <v>15</v>
      </c>
      <c r="B26" s="89" t="str">
        <f>IFERROR(VLOOKUP($E26,'DATA SP'!$C$2:$I$72,3,0),"")</f>
        <v/>
      </c>
      <c r="C26" s="90"/>
      <c r="D26" s="60" t="str">
        <f>IFERROR(VLOOKUP($E26,'DATA SP'!$C$2:$I$72,4,0),"")</f>
        <v/>
      </c>
      <c r="E26" s="4"/>
      <c r="F26" s="3"/>
      <c r="G26" s="61" t="str">
        <f>IFERROR(VLOOKUP($E26,'DATA SP'!$C$2:$I$72,7,0),"")</f>
        <v/>
      </c>
      <c r="H26" s="62" t="str">
        <f t="shared" si="1"/>
        <v/>
      </c>
      <c r="I26" s="88"/>
      <c r="J26" s="39">
        <f t="shared" si="0"/>
        <v>0.15</v>
      </c>
      <c r="K26" s="38" t="str">
        <f t="shared" si="2"/>
        <v/>
      </c>
      <c r="L26" s="38" t="str">
        <f t="shared" si="3"/>
        <v/>
      </c>
    </row>
    <row r="27" spans="1:16">
      <c r="A27" s="91" t="s">
        <v>91</v>
      </c>
      <c r="B27" s="92"/>
      <c r="C27" s="93"/>
      <c r="D27" s="93"/>
      <c r="E27" s="94"/>
      <c r="F27" s="48">
        <f>SUM(F12:F21)</f>
        <v>210</v>
      </c>
      <c r="G27" s="48"/>
      <c r="H27" s="49">
        <f>SUM(H12:H26)</f>
        <v>18700000</v>
      </c>
      <c r="I27" s="86"/>
      <c r="J27" s="66"/>
      <c r="K27" s="66"/>
      <c r="L27" s="66"/>
    </row>
    <row r="28" spans="1:16">
      <c r="A28" s="95" t="s">
        <v>92</v>
      </c>
      <c r="B28" s="96"/>
      <c r="C28" s="97"/>
      <c r="D28" s="97"/>
      <c r="E28" s="98"/>
      <c r="F28" s="78">
        <v>0.15</v>
      </c>
      <c r="G28" s="50"/>
      <c r="H28" s="51">
        <f>H27*F28</f>
        <v>2805000</v>
      </c>
      <c r="I28" s="87"/>
      <c r="J28" s="57" t="s">
        <v>105</v>
      </c>
      <c r="K28" s="57"/>
      <c r="L28" s="57">
        <f>SUM(L12:L26)</f>
        <v>14717592.699999999</v>
      </c>
    </row>
    <row r="29" spans="1:16">
      <c r="A29" s="102" t="s">
        <v>90</v>
      </c>
      <c r="B29" s="103"/>
      <c r="C29" s="103"/>
      <c r="D29" s="103"/>
      <c r="E29" s="104"/>
      <c r="F29" s="52" t="s">
        <v>109</v>
      </c>
      <c r="G29" s="53"/>
      <c r="H29" s="54"/>
      <c r="I29" s="87"/>
      <c r="J29" s="57" t="s">
        <v>106</v>
      </c>
      <c r="K29" s="58">
        <v>0.08</v>
      </c>
      <c r="L29" s="57">
        <f>L28*K29</f>
        <v>1177407.416</v>
      </c>
    </row>
    <row r="30" spans="1:16">
      <c r="A30" s="113" t="s">
        <v>13</v>
      </c>
      <c r="B30" s="114"/>
      <c r="C30" s="115"/>
      <c r="D30" s="115"/>
      <c r="E30" s="116"/>
      <c r="F30" s="55"/>
      <c r="G30" s="55"/>
      <c r="H30" s="56">
        <f>H27-H28+H29</f>
        <v>15895000</v>
      </c>
      <c r="I30" s="88"/>
      <c r="J30" s="57" t="s">
        <v>93</v>
      </c>
      <c r="K30" s="57"/>
      <c r="L30" s="57">
        <f>L28+L29</f>
        <v>15895000.115999999</v>
      </c>
    </row>
    <row r="31" spans="1:16" ht="15.75" customHeight="1">
      <c r="A31" s="100" t="s">
        <v>95</v>
      </c>
      <c r="B31" s="100"/>
      <c r="C31" s="100"/>
      <c r="D31" s="100"/>
      <c r="E31" s="100"/>
      <c r="F31" s="100"/>
      <c r="G31" s="100"/>
      <c r="H31" s="100"/>
      <c r="I31" s="100"/>
      <c r="L31" s="41"/>
      <c r="M31" s="41"/>
    </row>
    <row r="32" spans="1:16" ht="15.75" customHeight="1">
      <c r="A32" s="101" t="s">
        <v>96</v>
      </c>
      <c r="B32" s="101"/>
      <c r="C32" s="128" t="s">
        <v>128</v>
      </c>
      <c r="D32" s="101"/>
      <c r="E32" s="101"/>
      <c r="F32" s="101"/>
      <c r="G32" s="101"/>
      <c r="H32" s="101"/>
      <c r="I32" s="101"/>
      <c r="L32" s="41"/>
    </row>
    <row r="33" spans="1:12" ht="28.5" customHeight="1">
      <c r="A33" s="101" t="s">
        <v>97</v>
      </c>
      <c r="B33" s="101"/>
      <c r="C33" s="101" t="s">
        <v>129</v>
      </c>
      <c r="D33" s="101"/>
      <c r="E33" s="101"/>
      <c r="F33" s="101"/>
      <c r="G33" s="101"/>
      <c r="H33" s="101"/>
      <c r="I33" s="101"/>
      <c r="L33" s="41"/>
    </row>
    <row r="34" spans="1:12" ht="15.75" customHeight="1">
      <c r="A34" s="101" t="s">
        <v>98</v>
      </c>
      <c r="B34" s="101"/>
      <c r="C34" s="101" t="s">
        <v>126</v>
      </c>
      <c r="D34" s="101"/>
      <c r="E34" s="101"/>
      <c r="F34" s="129" t="s">
        <v>99</v>
      </c>
      <c r="G34" s="129"/>
      <c r="H34" s="117" t="s">
        <v>127</v>
      </c>
      <c r="I34" s="118"/>
    </row>
    <row r="35" spans="1:12">
      <c r="A35" s="121" t="s">
        <v>102</v>
      </c>
      <c r="B35" s="121"/>
      <c r="C35" s="121"/>
      <c r="D35" s="121"/>
      <c r="E35" s="121"/>
      <c r="F35" s="121"/>
      <c r="G35" s="121"/>
      <c r="H35" s="121"/>
      <c r="I35" s="121"/>
    </row>
    <row r="36" spans="1:12">
      <c r="A36" s="6" t="s">
        <v>100</v>
      </c>
      <c r="C36" s="63">
        <v>5000000</v>
      </c>
      <c r="D36" s="6" t="s">
        <v>101</v>
      </c>
      <c r="E36" s="6"/>
      <c r="F36" s="6"/>
      <c r="G36" s="6"/>
      <c r="H36" s="122">
        <f>H30-C36</f>
        <v>10895000</v>
      </c>
      <c r="I36" s="123"/>
    </row>
    <row r="37" spans="1:12">
      <c r="A37" s="119" t="s">
        <v>7</v>
      </c>
      <c r="B37" s="119"/>
      <c r="C37" s="119"/>
      <c r="D37" s="119"/>
      <c r="E37" s="119"/>
      <c r="F37" s="119"/>
      <c r="G37" s="119"/>
      <c r="H37" s="119"/>
      <c r="I37" s="119"/>
    </row>
    <row r="38" spans="1:12">
      <c r="A38" s="119" t="s">
        <v>15</v>
      </c>
      <c r="B38" s="119"/>
      <c r="C38" s="119"/>
      <c r="D38" s="119"/>
      <c r="E38" s="119"/>
      <c r="F38" s="119"/>
      <c r="G38" s="119"/>
      <c r="H38" s="119"/>
      <c r="I38" s="119"/>
    </row>
    <row r="39" spans="1:12">
      <c r="F39" s="120" t="s">
        <v>113</v>
      </c>
      <c r="G39" s="120"/>
      <c r="H39" s="120"/>
      <c r="I39" s="120"/>
    </row>
    <row r="40" spans="1:12" ht="15.75" customHeight="1"/>
    <row r="41" spans="1:12" ht="15.75" customHeight="1">
      <c r="A41" s="110" t="s">
        <v>8</v>
      </c>
      <c r="B41" s="110"/>
      <c r="C41" s="110"/>
      <c r="D41" s="124" t="s">
        <v>16</v>
      </c>
      <c r="E41" s="124"/>
      <c r="F41" s="124"/>
      <c r="H41" s="72" t="s">
        <v>9</v>
      </c>
      <c r="I41" s="64"/>
    </row>
    <row r="43" spans="1:12">
      <c r="G43" s="42"/>
      <c r="H43" s="42"/>
    </row>
  </sheetData>
  <mergeCells count="57">
    <mergeCell ref="A41:C41"/>
    <mergeCell ref="D41:F41"/>
    <mergeCell ref="A34:B34"/>
    <mergeCell ref="C34:E34"/>
    <mergeCell ref="A7:B7"/>
    <mergeCell ref="A8:B8"/>
    <mergeCell ref="A9:B9"/>
    <mergeCell ref="B11:C11"/>
    <mergeCell ref="A10:I10"/>
    <mergeCell ref="C31:I31"/>
    <mergeCell ref="C32:I32"/>
    <mergeCell ref="C33:I33"/>
    <mergeCell ref="F34:G34"/>
    <mergeCell ref="B14:C14"/>
    <mergeCell ref="B15:C15"/>
    <mergeCell ref="B16:C16"/>
    <mergeCell ref="A30:E30"/>
    <mergeCell ref="H34:I34"/>
    <mergeCell ref="A38:I38"/>
    <mergeCell ref="F39:I39"/>
    <mergeCell ref="A35:I35"/>
    <mergeCell ref="H36:I36"/>
    <mergeCell ref="A37:I37"/>
    <mergeCell ref="I27:I30"/>
    <mergeCell ref="A1:I1"/>
    <mergeCell ref="A2:I2"/>
    <mergeCell ref="A3:I3"/>
    <mergeCell ref="A4:C4"/>
    <mergeCell ref="D4:I4"/>
    <mergeCell ref="A5:B5"/>
    <mergeCell ref="A6:B6"/>
    <mergeCell ref="A31:B31"/>
    <mergeCell ref="A33:B33"/>
    <mergeCell ref="A32:B32"/>
    <mergeCell ref="A29:E29"/>
    <mergeCell ref="C5:I5"/>
    <mergeCell ref="C6:I6"/>
    <mergeCell ref="C7:I7"/>
    <mergeCell ref="C8:F8"/>
    <mergeCell ref="C9:F9"/>
    <mergeCell ref="G8:I8"/>
    <mergeCell ref="G9:I9"/>
    <mergeCell ref="B12:C12"/>
    <mergeCell ref="B13:C13"/>
    <mergeCell ref="B17:C17"/>
    <mergeCell ref="I12:I26"/>
    <mergeCell ref="B18:C18"/>
    <mergeCell ref="B19:C19"/>
    <mergeCell ref="A27:E27"/>
    <mergeCell ref="A28:E28"/>
    <mergeCell ref="B20:C20"/>
    <mergeCell ref="B21:C21"/>
    <mergeCell ref="B22:C22"/>
    <mergeCell ref="B23:C23"/>
    <mergeCell ref="B24:C24"/>
    <mergeCell ref="B25:C25"/>
    <mergeCell ref="B26:C26"/>
  </mergeCells>
  <pageMargins left="0.12" right="0" top="0" bottom="0" header="0.3" footer="0.3"/>
  <pageSetup paperSize="9" orientation="portrait" verticalDpi="18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4"/>
  <sheetViews>
    <sheetView topLeftCell="B1" workbookViewId="0">
      <selection activeCell="H23" sqref="H23"/>
    </sheetView>
  </sheetViews>
  <sheetFormatPr defaultColWidth="9.140625" defaultRowHeight="15.75"/>
  <cols>
    <col min="1" max="1" width="5.85546875" style="9" hidden="1" customWidth="1"/>
    <col min="2" max="2" width="7.140625" style="12" customWidth="1"/>
    <col min="3" max="3" width="30.85546875" style="12" customWidth="1"/>
    <col min="4" max="4" width="7.7109375" style="12" customWidth="1"/>
    <col min="5" max="5" width="6.140625" style="24" customWidth="1"/>
    <col min="6" max="6" width="7.28515625" style="22" customWidth="1"/>
    <col min="7" max="7" width="8.7109375" style="12" customWidth="1"/>
    <col min="8" max="8" width="15.5703125" style="12" customWidth="1"/>
    <col min="9" max="10" width="12.140625" style="12" customWidth="1"/>
    <col min="11" max="16384" width="9.140625" style="12"/>
  </cols>
  <sheetData>
    <row r="1" spans="1:9">
      <c r="A1" s="9" t="e">
        <f>+'[1]Data SP'!#REF!</f>
        <v>#REF!</v>
      </c>
      <c r="B1" s="10"/>
      <c r="C1" s="10"/>
      <c r="D1" s="10"/>
      <c r="E1" s="67"/>
      <c r="F1" s="11"/>
      <c r="G1" s="10"/>
      <c r="H1" s="10"/>
      <c r="I1" s="10"/>
    </row>
    <row r="2" spans="1:9" ht="20.25">
      <c r="A2" s="9" t="e">
        <f>+'[1]Data SP'!#REF!</f>
        <v>#REF!</v>
      </c>
      <c r="B2" s="131" t="s">
        <v>64</v>
      </c>
      <c r="C2" s="131"/>
      <c r="D2" s="131"/>
      <c r="E2" s="131"/>
      <c r="F2" s="131"/>
      <c r="G2" s="131"/>
      <c r="H2" s="131"/>
      <c r="I2" s="131"/>
    </row>
    <row r="3" spans="1:9">
      <c r="A3" s="9" t="e">
        <f>+'[1]Data SP'!#REF!</f>
        <v>#REF!</v>
      </c>
      <c r="B3" s="132" t="s">
        <v>114</v>
      </c>
      <c r="C3" s="132"/>
      <c r="D3" s="132"/>
      <c r="E3" s="132"/>
      <c r="F3" s="132"/>
      <c r="G3" s="132"/>
      <c r="H3" s="132"/>
      <c r="I3" s="132"/>
    </row>
    <row r="4" spans="1:9" s="13" customFormat="1">
      <c r="A4" s="9"/>
      <c r="B4" s="14"/>
      <c r="C4" s="14"/>
      <c r="D4" s="14"/>
      <c r="E4" s="68"/>
      <c r="F4" s="15"/>
      <c r="G4" s="14"/>
      <c r="H4" s="14"/>
      <c r="I4" s="14"/>
    </row>
    <row r="5" spans="1:9" s="13" customFormat="1">
      <c r="A5" s="9" t="e">
        <f>+'[1]Data SP'!#REF!</f>
        <v>#REF!</v>
      </c>
      <c r="B5" s="16" t="s">
        <v>65</v>
      </c>
      <c r="C5" s="17"/>
      <c r="D5" s="18"/>
      <c r="E5" s="16"/>
      <c r="F5" s="19"/>
      <c r="G5" s="20"/>
      <c r="H5" s="20"/>
      <c r="I5" s="20"/>
    </row>
    <row r="6" spans="1:9" ht="63">
      <c r="A6" s="9" t="e">
        <f>+'[1]Data SP'!#REF!</f>
        <v>#REF!</v>
      </c>
      <c r="B6" s="29" t="s">
        <v>14</v>
      </c>
      <c r="C6" s="29" t="s">
        <v>2</v>
      </c>
      <c r="D6" s="29" t="s">
        <v>42</v>
      </c>
      <c r="E6" s="69" t="s">
        <v>3</v>
      </c>
      <c r="F6" s="31" t="s">
        <v>4</v>
      </c>
      <c r="G6" s="32" t="s">
        <v>5</v>
      </c>
      <c r="H6" s="33" t="s">
        <v>84</v>
      </c>
      <c r="I6" s="30" t="s">
        <v>6</v>
      </c>
    </row>
    <row r="7" spans="1:9" ht="30">
      <c r="B7" s="43">
        <f>'Đơn đặt hàng'!A12</f>
        <v>1</v>
      </c>
      <c r="C7" s="44" t="str">
        <f>IFERROR(VLOOKUP($E7,'DATA SP'!$C$2:$I$72,3,0),"")</f>
        <v>G2_TV LONG NGU VONG NGUYET 2BX160G+TRA</v>
      </c>
      <c r="D7" s="45" t="str">
        <f>IFERROR(VLOOKUP($E7,'DATA SP'!$C$2:$I$72,4,0),"")</f>
        <v>Hộp</v>
      </c>
      <c r="E7" s="71" t="str">
        <f>IF('Đơn đặt hàng'!E12="","",'Đơn đặt hàng'!E12)</f>
        <v>G2</v>
      </c>
      <c r="F7" s="45">
        <f>IF('Đơn đặt hàng'!F12="","",'Đơn đặt hàng'!F12)</f>
        <v>10</v>
      </c>
      <c r="G7" s="46">
        <f>'Đơn đặt hàng'!K12</f>
        <v>511574.07</v>
      </c>
      <c r="H7" s="45">
        <f>IFERROR(G7*F7,"")</f>
        <v>5115740.7</v>
      </c>
      <c r="I7" s="138"/>
    </row>
    <row r="8" spans="1:9">
      <c r="B8" s="43">
        <f>'Đơn đặt hàng'!A13</f>
        <v>2</v>
      </c>
      <c r="C8" s="44" t="str">
        <f>IFERROR(VLOOKUP($E8,'DATA SP'!$C$2:$I$72,3,0),"")</f>
        <v>60_Dau xanh 0TR 150g</v>
      </c>
      <c r="D8" s="45" t="str">
        <f>IFERROR(VLOOKUP($E8,'DATA SP'!$C$2:$I$72,4,0),"")</f>
        <v>Cái</v>
      </c>
      <c r="E8" s="71">
        <f>IF('Đơn đặt hàng'!E13="","",'Đơn đặt hàng'!E13)</f>
        <v>60</v>
      </c>
      <c r="F8" s="45">
        <f>IF('Đơn đặt hàng'!F13="","",'Đơn đặt hàng'!F13)</f>
        <v>100</v>
      </c>
      <c r="G8" s="46">
        <f>'Đơn đặt hàng'!K13</f>
        <v>48796.3</v>
      </c>
      <c r="H8" s="45">
        <f t="shared" ref="H8:H21" si="0">IFERROR(G8*F8,"")</f>
        <v>4879630</v>
      </c>
      <c r="I8" s="139"/>
    </row>
    <row r="9" spans="1:9">
      <c r="B9" s="43">
        <f>'Đơn đặt hàng'!A14</f>
        <v>3</v>
      </c>
      <c r="C9" s="44" t="str">
        <f>IFERROR(VLOOKUP($E9,'DATA SP'!$C$2:$I$72,3,0),"")</f>
        <v>95_DEO HAT SEN 0TR 180G</v>
      </c>
      <c r="D9" s="45" t="str">
        <f>IFERROR(VLOOKUP($E9,'DATA SP'!$C$2:$I$72,4,0),"")</f>
        <v>Cái</v>
      </c>
      <c r="E9" s="71">
        <f>IF('Đơn đặt hàng'!E14="","",'Đơn đặt hàng'!E14)</f>
        <v>95</v>
      </c>
      <c r="F9" s="45">
        <f>IF('Đơn đặt hàng'!F14="","",'Đơn đặt hàng'!F14)</f>
        <v>100</v>
      </c>
      <c r="G9" s="46">
        <f>'Đơn đặt hàng'!K14</f>
        <v>47222.22</v>
      </c>
      <c r="H9" s="45">
        <f t="shared" si="0"/>
        <v>4722222</v>
      </c>
      <c r="I9" s="139"/>
    </row>
    <row r="10" spans="1:9">
      <c r="B10" s="43">
        <f>'Đơn đặt hàng'!A15</f>
        <v>4</v>
      </c>
      <c r="C10" s="44" t="str">
        <f>IFERROR(VLOOKUP($E10,'DATA SP'!$C$2:$I$72,3,0),"")</f>
        <v/>
      </c>
      <c r="D10" s="45" t="str">
        <f>IFERROR(VLOOKUP($E10,'DATA SP'!$C$2:$I$72,4,0),"")</f>
        <v/>
      </c>
      <c r="E10" s="71" t="str">
        <f>IF('Đơn đặt hàng'!E15="","",'Đơn đặt hàng'!E15)</f>
        <v/>
      </c>
      <c r="F10" s="45" t="str">
        <f>IF('Đơn đặt hàng'!F15="","",'Đơn đặt hàng'!F15)</f>
        <v/>
      </c>
      <c r="G10" s="46" t="str">
        <f>'Đơn đặt hàng'!K15</f>
        <v/>
      </c>
      <c r="H10" s="45" t="str">
        <f t="shared" si="0"/>
        <v/>
      </c>
      <c r="I10" s="139"/>
    </row>
    <row r="11" spans="1:9">
      <c r="B11" s="43">
        <f>'Đơn đặt hàng'!A16</f>
        <v>5</v>
      </c>
      <c r="C11" s="44" t="str">
        <f>IFERROR(VLOOKUP($E11,'DATA SP'!$C$2:$I$72,3,0),"")</f>
        <v/>
      </c>
      <c r="D11" s="45" t="str">
        <f>IFERROR(VLOOKUP($E11,'DATA SP'!$C$2:$I$72,4,0),"")</f>
        <v/>
      </c>
      <c r="E11" s="71" t="str">
        <f>IF('Đơn đặt hàng'!E16="","",'Đơn đặt hàng'!E16)</f>
        <v/>
      </c>
      <c r="F11" s="45" t="str">
        <f>IF('Đơn đặt hàng'!F16="","",'Đơn đặt hàng'!F16)</f>
        <v/>
      </c>
      <c r="G11" s="46" t="str">
        <f>'Đơn đặt hàng'!K16</f>
        <v/>
      </c>
      <c r="H11" s="45" t="str">
        <f t="shared" si="0"/>
        <v/>
      </c>
      <c r="I11" s="139"/>
    </row>
    <row r="12" spans="1:9">
      <c r="B12" s="43">
        <f>'Đơn đặt hàng'!A17</f>
        <v>6</v>
      </c>
      <c r="C12" s="44" t="str">
        <f>IFERROR(VLOOKUP($E12,'DATA SP'!$C$2:$I$72,3,0),"")</f>
        <v/>
      </c>
      <c r="D12" s="45" t="str">
        <f>IFERROR(VLOOKUP($E12,'DATA SP'!$C$2:$I$72,4,0),"")</f>
        <v/>
      </c>
      <c r="E12" s="71" t="str">
        <f>IF('Đơn đặt hàng'!E17="","",'Đơn đặt hàng'!E17)</f>
        <v/>
      </c>
      <c r="F12" s="45" t="str">
        <f>IF('Đơn đặt hàng'!F17="","",'Đơn đặt hàng'!F17)</f>
        <v/>
      </c>
      <c r="G12" s="46" t="str">
        <f>'Đơn đặt hàng'!K17</f>
        <v/>
      </c>
      <c r="H12" s="45" t="str">
        <f t="shared" si="0"/>
        <v/>
      </c>
      <c r="I12" s="139"/>
    </row>
    <row r="13" spans="1:9">
      <c r="B13" s="43">
        <f>'Đơn đặt hàng'!A18</f>
        <v>7</v>
      </c>
      <c r="C13" s="44" t="str">
        <f>IFERROR(VLOOKUP($E13,'DATA SP'!$C$2:$I$72,3,0),"")</f>
        <v/>
      </c>
      <c r="D13" s="45" t="str">
        <f>IFERROR(VLOOKUP($E13,'DATA SP'!$C$2:$I$72,4,0),"")</f>
        <v/>
      </c>
      <c r="E13" s="71" t="str">
        <f>IF('Đơn đặt hàng'!E18="","",'Đơn đặt hàng'!E18)</f>
        <v/>
      </c>
      <c r="F13" s="45" t="str">
        <f>IF('Đơn đặt hàng'!F18="","",'Đơn đặt hàng'!F18)</f>
        <v/>
      </c>
      <c r="G13" s="46" t="str">
        <f>'Đơn đặt hàng'!K18</f>
        <v/>
      </c>
      <c r="H13" s="45" t="str">
        <f t="shared" si="0"/>
        <v/>
      </c>
      <c r="I13" s="139"/>
    </row>
    <row r="14" spans="1:9">
      <c r="B14" s="43">
        <f>'Đơn đặt hàng'!A19</f>
        <v>8</v>
      </c>
      <c r="C14" s="44" t="str">
        <f>IFERROR(VLOOKUP($E14,'DATA SP'!$C$2:$I$72,3,0),"")</f>
        <v/>
      </c>
      <c r="D14" s="45" t="str">
        <f>IFERROR(VLOOKUP($E14,'DATA SP'!$C$2:$I$72,4,0),"")</f>
        <v/>
      </c>
      <c r="E14" s="71" t="str">
        <f>IF('Đơn đặt hàng'!E19="","",'Đơn đặt hàng'!E19)</f>
        <v/>
      </c>
      <c r="F14" s="45" t="str">
        <f>IF('Đơn đặt hàng'!F19="","",'Đơn đặt hàng'!F19)</f>
        <v/>
      </c>
      <c r="G14" s="46" t="str">
        <f>'Đơn đặt hàng'!K19</f>
        <v/>
      </c>
      <c r="H14" s="45" t="str">
        <f t="shared" si="0"/>
        <v/>
      </c>
      <c r="I14" s="139"/>
    </row>
    <row r="15" spans="1:9">
      <c r="B15" s="43">
        <f>'Đơn đặt hàng'!A20</f>
        <v>9</v>
      </c>
      <c r="C15" s="44" t="str">
        <f>IFERROR(VLOOKUP($E15,'DATA SP'!$C$2:$I$72,3,0),"")</f>
        <v/>
      </c>
      <c r="D15" s="45" t="str">
        <f>IFERROR(VLOOKUP($E15,'DATA SP'!$C$2:$I$72,4,0),"")</f>
        <v/>
      </c>
      <c r="E15" s="71" t="str">
        <f>IF('Đơn đặt hàng'!E20="","",'Đơn đặt hàng'!E20)</f>
        <v/>
      </c>
      <c r="F15" s="45" t="str">
        <f>IF('Đơn đặt hàng'!F20="","",'Đơn đặt hàng'!F20)</f>
        <v/>
      </c>
      <c r="G15" s="46" t="str">
        <f>'Đơn đặt hàng'!K20</f>
        <v/>
      </c>
      <c r="H15" s="45" t="str">
        <f t="shared" si="0"/>
        <v/>
      </c>
      <c r="I15" s="139"/>
    </row>
    <row r="16" spans="1:9">
      <c r="B16" s="43">
        <f>'Đơn đặt hàng'!A21</f>
        <v>10</v>
      </c>
      <c r="C16" s="44" t="str">
        <f>IFERROR(VLOOKUP($E16,'DATA SP'!$C$2:$I$72,3,0),"")</f>
        <v/>
      </c>
      <c r="D16" s="45" t="str">
        <f>IFERROR(VLOOKUP($E16,'DATA SP'!$C$2:$I$72,4,0),"")</f>
        <v/>
      </c>
      <c r="E16" s="71" t="str">
        <f>IF('Đơn đặt hàng'!E21="","",'Đơn đặt hàng'!E21)</f>
        <v/>
      </c>
      <c r="F16" s="45" t="str">
        <f>IF('Đơn đặt hàng'!F21="","",'Đơn đặt hàng'!F21)</f>
        <v/>
      </c>
      <c r="G16" s="46" t="str">
        <f>'Đơn đặt hàng'!K21</f>
        <v/>
      </c>
      <c r="H16" s="45" t="str">
        <f t="shared" si="0"/>
        <v/>
      </c>
      <c r="I16" s="139"/>
    </row>
    <row r="17" spans="1:9">
      <c r="B17" s="43">
        <f>'Đơn đặt hàng'!A22</f>
        <v>11</v>
      </c>
      <c r="C17" s="44" t="str">
        <f>IFERROR(VLOOKUP($E17,'DATA SP'!$C$2:$I$72,3,0),"")</f>
        <v/>
      </c>
      <c r="D17" s="45" t="str">
        <f>IFERROR(VLOOKUP($E17,'DATA SP'!$C$2:$I$72,4,0),"")</f>
        <v/>
      </c>
      <c r="E17" s="71" t="str">
        <f>IF('Đơn đặt hàng'!E22="","",'Đơn đặt hàng'!E22)</f>
        <v/>
      </c>
      <c r="F17" s="45" t="str">
        <f>IF('Đơn đặt hàng'!F22="","",'Đơn đặt hàng'!F22)</f>
        <v/>
      </c>
      <c r="G17" s="46" t="str">
        <f>'Đơn đặt hàng'!K22</f>
        <v/>
      </c>
      <c r="H17" s="45" t="str">
        <f t="shared" si="0"/>
        <v/>
      </c>
      <c r="I17" s="139"/>
    </row>
    <row r="18" spans="1:9">
      <c r="B18" s="43">
        <f>'Đơn đặt hàng'!A23</f>
        <v>12</v>
      </c>
      <c r="C18" s="44" t="str">
        <f>IFERROR(VLOOKUP($E18,'DATA SP'!$C$2:$I$72,3,0),"")</f>
        <v/>
      </c>
      <c r="D18" s="45" t="str">
        <f>IFERROR(VLOOKUP($E18,'DATA SP'!$C$2:$I$72,4,0),"")</f>
        <v/>
      </c>
      <c r="E18" s="71" t="str">
        <f>IF('Đơn đặt hàng'!E23="","",'Đơn đặt hàng'!E23)</f>
        <v/>
      </c>
      <c r="F18" s="45" t="str">
        <f>IF('Đơn đặt hàng'!F23="","",'Đơn đặt hàng'!F23)</f>
        <v/>
      </c>
      <c r="G18" s="46" t="str">
        <f>'Đơn đặt hàng'!K23</f>
        <v/>
      </c>
      <c r="H18" s="45" t="str">
        <f t="shared" si="0"/>
        <v/>
      </c>
      <c r="I18" s="139"/>
    </row>
    <row r="19" spans="1:9">
      <c r="B19" s="43">
        <f>'Đơn đặt hàng'!A24</f>
        <v>13</v>
      </c>
      <c r="C19" s="44" t="str">
        <f>IFERROR(VLOOKUP($E19,'DATA SP'!$C$2:$I$72,3,0),"")</f>
        <v/>
      </c>
      <c r="D19" s="45" t="str">
        <f>IFERROR(VLOOKUP($E19,'DATA SP'!$C$2:$I$72,4,0),"")</f>
        <v/>
      </c>
      <c r="E19" s="71" t="str">
        <f>IF('Đơn đặt hàng'!E24="","",'Đơn đặt hàng'!E24)</f>
        <v/>
      </c>
      <c r="F19" s="45" t="str">
        <f>IF('Đơn đặt hàng'!F24="","",'Đơn đặt hàng'!F24)</f>
        <v/>
      </c>
      <c r="G19" s="46" t="str">
        <f>'Đơn đặt hàng'!K24</f>
        <v/>
      </c>
      <c r="H19" s="45" t="str">
        <f t="shared" si="0"/>
        <v/>
      </c>
      <c r="I19" s="139"/>
    </row>
    <row r="20" spans="1:9">
      <c r="B20" s="43">
        <f>'Đơn đặt hàng'!A25</f>
        <v>14</v>
      </c>
      <c r="C20" s="44" t="str">
        <f>IFERROR(VLOOKUP($E20,'DATA SP'!$C$2:$I$72,3,0),"")</f>
        <v/>
      </c>
      <c r="D20" s="45" t="str">
        <f>IFERROR(VLOOKUP($E20,'DATA SP'!$C$2:$I$72,4,0),"")</f>
        <v/>
      </c>
      <c r="E20" s="71" t="str">
        <f>IF('Đơn đặt hàng'!E25="","",'Đơn đặt hàng'!E25)</f>
        <v/>
      </c>
      <c r="F20" s="45" t="str">
        <f>IF('Đơn đặt hàng'!F25="","",'Đơn đặt hàng'!F25)</f>
        <v/>
      </c>
      <c r="G20" s="46" t="str">
        <f>'Đơn đặt hàng'!K25</f>
        <v/>
      </c>
      <c r="H20" s="45" t="str">
        <f t="shared" si="0"/>
        <v/>
      </c>
      <c r="I20" s="139"/>
    </row>
    <row r="21" spans="1:9">
      <c r="B21" s="43">
        <f>'Đơn đặt hàng'!A26</f>
        <v>15</v>
      </c>
      <c r="C21" s="44" t="str">
        <f>IFERROR(VLOOKUP($E21,'DATA SP'!$C$2:$I$72,3,0),"")</f>
        <v/>
      </c>
      <c r="D21" s="45" t="str">
        <f>IFERROR(VLOOKUP($E21,'DATA SP'!$C$2:$I$72,4,0),"")</f>
        <v/>
      </c>
      <c r="E21" s="71" t="str">
        <f>IF('Đơn đặt hàng'!E26="","",'Đơn đặt hàng'!E26)</f>
        <v/>
      </c>
      <c r="F21" s="45" t="str">
        <f>IF('Đơn đặt hàng'!F26="","",'Đơn đặt hàng'!F26)</f>
        <v/>
      </c>
      <c r="G21" s="46" t="str">
        <f>'Đơn đặt hàng'!K26</f>
        <v/>
      </c>
      <c r="H21" s="45" t="str">
        <f t="shared" si="0"/>
        <v/>
      </c>
      <c r="I21" s="140"/>
    </row>
    <row r="22" spans="1:9">
      <c r="A22" s="9" t="e">
        <f>+'[1]Data SP'!#REF!</f>
        <v>#REF!</v>
      </c>
      <c r="B22" s="135" t="s">
        <v>66</v>
      </c>
      <c r="C22" s="136"/>
      <c r="D22" s="136"/>
      <c r="E22" s="136"/>
      <c r="F22" s="136"/>
      <c r="G22" s="137"/>
      <c r="H22" s="47">
        <f>SUM(H7:H21)</f>
        <v>14717592.699999999</v>
      </c>
      <c r="I22" s="141"/>
    </row>
    <row r="23" spans="1:9">
      <c r="B23" s="135" t="s">
        <v>110</v>
      </c>
      <c r="C23" s="136"/>
      <c r="D23" s="136"/>
      <c r="E23" s="136"/>
      <c r="F23" s="136"/>
      <c r="G23" s="137"/>
      <c r="H23" s="47">
        <f>8%*H22</f>
        <v>1177407.416</v>
      </c>
      <c r="I23" s="141"/>
    </row>
    <row r="24" spans="1:9">
      <c r="B24" s="135" t="s">
        <v>67</v>
      </c>
      <c r="C24" s="136"/>
      <c r="D24" s="136"/>
      <c r="E24" s="136"/>
      <c r="F24" s="136"/>
      <c r="G24" s="137"/>
      <c r="H24" s="47">
        <f>H22+H23</f>
        <v>15895000.115999999</v>
      </c>
      <c r="I24" s="141"/>
    </row>
    <row r="25" spans="1:9">
      <c r="A25" s="9" t="e">
        <f>+'[1]Data SP'!#REF!</f>
        <v>#REF!</v>
      </c>
      <c r="B25" s="142" t="s">
        <v>68</v>
      </c>
      <c r="C25" s="143"/>
      <c r="D25" s="143"/>
      <c r="E25" s="143"/>
      <c r="F25" s="143"/>
      <c r="G25" s="143"/>
      <c r="H25" s="143"/>
      <c r="I25" s="144"/>
    </row>
    <row r="26" spans="1:9">
      <c r="A26" s="9" t="e">
        <f>+'[1]Data SP'!#REF!</f>
        <v>#REF!</v>
      </c>
      <c r="B26" s="21" t="s">
        <v>69</v>
      </c>
    </row>
    <row r="27" spans="1:9">
      <c r="A27" s="9" t="e">
        <f>+'[1]Data SP'!#REF!</f>
        <v>#REF!</v>
      </c>
      <c r="B27" s="12" t="s">
        <v>70</v>
      </c>
    </row>
    <row r="28" spans="1:9" s="24" customFormat="1">
      <c r="A28" s="23" t="e">
        <f>+'[1]Data SP'!#REF!</f>
        <v>#REF!</v>
      </c>
      <c r="B28" s="133" t="s">
        <v>71</v>
      </c>
      <c r="C28" s="133"/>
      <c r="D28" s="133"/>
      <c r="E28" s="133"/>
      <c r="F28" s="133"/>
      <c r="G28" s="133"/>
      <c r="H28" s="133"/>
      <c r="I28" s="133"/>
    </row>
    <row r="29" spans="1:9">
      <c r="A29" s="9" t="e">
        <f>+'[1]Data SP'!#REF!</f>
        <v>#REF!</v>
      </c>
      <c r="B29" s="25" t="s">
        <v>72</v>
      </c>
    </row>
    <row r="30" spans="1:9">
      <c r="A30" s="9" t="e">
        <f>+'[1]Data SP'!#REF!</f>
        <v>#REF!</v>
      </c>
      <c r="B30" s="12" t="s">
        <v>73</v>
      </c>
    </row>
    <row r="31" spans="1:9">
      <c r="B31" s="134" t="s">
        <v>111</v>
      </c>
      <c r="C31" s="134"/>
      <c r="D31" s="134"/>
      <c r="E31" s="134"/>
      <c r="F31" s="134"/>
      <c r="G31" s="134"/>
      <c r="H31" s="134"/>
      <c r="I31" s="134"/>
    </row>
    <row r="32" spans="1:9">
      <c r="A32" s="9" t="e">
        <f>+'[1]Data SP'!#REF!</f>
        <v>#REF!</v>
      </c>
      <c r="B32" s="130" t="s">
        <v>74</v>
      </c>
      <c r="C32" s="130"/>
      <c r="D32" s="130"/>
      <c r="E32" s="130"/>
      <c r="F32" s="130"/>
      <c r="G32" s="130"/>
      <c r="H32" s="130"/>
      <c r="I32" s="130"/>
    </row>
    <row r="33" spans="1:9">
      <c r="A33" s="9" t="e">
        <f>+'[1]Data SP'!#REF!</f>
        <v>#REF!</v>
      </c>
      <c r="B33" s="134" t="s">
        <v>112</v>
      </c>
      <c r="C33" s="134" t="e">
        <f>IF('[1]ĐX BAN HANG'!C52="","",'[1]ĐX BAN HANG'!C52)</f>
        <v>#REF!</v>
      </c>
      <c r="D33" s="134" t="e">
        <f>IF('[1]ĐX BAN HANG'!D52="","",'[1]ĐX BAN HANG'!D52)</f>
        <v>#REF!</v>
      </c>
      <c r="E33" s="134" t="e">
        <f>IF('[1]ĐX BAN HANG'!E52="","",'[1]ĐX BAN HANG'!E52)</f>
        <v>#REF!</v>
      </c>
      <c r="F33" s="134" t="e">
        <f>IF('[1]ĐX BAN HANG'!G52="","",'[1]ĐX BAN HANG'!G52)</f>
        <v>#REF!</v>
      </c>
      <c r="G33" s="134" t="e">
        <f>IF('[1]ĐX BAN HANG'!I52="","",'[1]ĐX BAN HANG'!I52)</f>
        <v>#REF!</v>
      </c>
      <c r="H33" s="134" t="e">
        <f>IF('[1]ĐX BAN HANG'!J52="","",'[1]ĐX BAN HANG'!J52)</f>
        <v>#REF!</v>
      </c>
      <c r="I33" s="134" t="e">
        <f>IF('[1]ĐX BAN HANG'!K52="","",'[1]ĐX BAN HANG'!K52)</f>
        <v>#REF!</v>
      </c>
    </row>
    <row r="34" spans="1:9">
      <c r="A34" s="9" t="e">
        <f>+'[1]Data SP'!#REF!</f>
        <v>#REF!</v>
      </c>
      <c r="B34" s="25" t="s">
        <v>75</v>
      </c>
    </row>
    <row r="35" spans="1:9">
      <c r="A35" s="9" t="e">
        <f>+'[1]Data SP'!#REF!</f>
        <v>#REF!</v>
      </c>
      <c r="B35" s="12" t="s">
        <v>76</v>
      </c>
    </row>
    <row r="36" spans="1:9">
      <c r="A36" s="9" t="e">
        <f>+'[1]Data SP'!#REF!</f>
        <v>#REF!</v>
      </c>
      <c r="B36" s="146" t="s">
        <v>77</v>
      </c>
      <c r="C36" s="146"/>
      <c r="D36" s="146"/>
      <c r="E36" s="146"/>
      <c r="F36" s="146"/>
      <c r="G36" s="146"/>
      <c r="H36" s="146"/>
      <c r="I36" s="146"/>
    </row>
    <row r="37" spans="1:9">
      <c r="B37" s="146" t="s">
        <v>108</v>
      </c>
      <c r="C37" s="146"/>
      <c r="D37" s="146"/>
      <c r="E37" s="146"/>
      <c r="F37" s="146"/>
      <c r="G37" s="146"/>
      <c r="H37" s="146"/>
      <c r="I37" s="146"/>
    </row>
    <row r="38" spans="1:9">
      <c r="A38" s="9" t="e">
        <f>+'[1]Data SP'!#REF!</f>
        <v>#REF!</v>
      </c>
      <c r="B38" s="130" t="s">
        <v>78</v>
      </c>
      <c r="C38" s="130"/>
      <c r="D38" s="130"/>
      <c r="E38" s="130"/>
      <c r="F38" s="130"/>
      <c r="G38" s="130"/>
      <c r="H38" s="130"/>
      <c r="I38" s="130"/>
    </row>
    <row r="39" spans="1:9">
      <c r="A39" s="9" t="e">
        <f>+'[1]Data SP'!#REF!</f>
        <v>#REF!</v>
      </c>
      <c r="B39" s="147" t="s">
        <v>79</v>
      </c>
      <c r="C39" s="147"/>
      <c r="D39" s="147"/>
      <c r="E39" s="147"/>
      <c r="F39" s="147"/>
      <c r="G39" s="147"/>
      <c r="H39" s="147"/>
      <c r="I39" s="147"/>
    </row>
    <row r="40" spans="1:9">
      <c r="A40" s="9" t="e">
        <f>+'[1]Data SP'!#REF!</f>
        <v>#REF!</v>
      </c>
      <c r="B40" s="148" t="s">
        <v>80</v>
      </c>
      <c r="C40" s="148"/>
      <c r="D40" s="148"/>
      <c r="E40" s="148"/>
      <c r="F40" s="148"/>
      <c r="G40" s="148"/>
      <c r="H40" s="148"/>
      <c r="I40" s="148"/>
    </row>
    <row r="41" spans="1:9">
      <c r="A41" s="9" t="e">
        <f>+'[1]Data SP'!#REF!</f>
        <v>#REF!</v>
      </c>
      <c r="B41" s="26" t="s">
        <v>81</v>
      </c>
    </row>
    <row r="42" spans="1:9">
      <c r="A42" s="9" t="e">
        <f>+'[1]Data SP'!#REF!</f>
        <v>#REF!</v>
      </c>
      <c r="B42" s="145" t="s">
        <v>82</v>
      </c>
      <c r="C42" s="145"/>
      <c r="D42" s="145" t="s">
        <v>83</v>
      </c>
      <c r="E42" s="145"/>
      <c r="F42" s="145"/>
      <c r="G42" s="145"/>
      <c r="H42" s="145"/>
      <c r="I42" s="145"/>
    </row>
    <row r="43" spans="1:9" s="27" customFormat="1" ht="15">
      <c r="A43" s="9" t="e">
        <f>+'[1]Data SP'!#REF!</f>
        <v>#REF!</v>
      </c>
      <c r="E43" s="70"/>
      <c r="F43" s="28"/>
    </row>
    <row r="44" spans="1:9" s="27" customFormat="1" ht="15">
      <c r="A44" s="9" t="e">
        <f>+'[1]Data SP'!#REF!</f>
        <v>#REF!</v>
      </c>
      <c r="E44" s="70"/>
      <c r="F44" s="28"/>
    </row>
    <row r="45" spans="1:9" s="27" customFormat="1" ht="15">
      <c r="A45" s="9" t="e">
        <f>+'[1]Data SP'!#REF!</f>
        <v>#REF!</v>
      </c>
      <c r="E45" s="70"/>
      <c r="F45" s="28"/>
    </row>
    <row r="46" spans="1:9" s="27" customFormat="1" ht="15">
      <c r="A46" s="9" t="e">
        <f>+'[1]Data SP'!#REF!</f>
        <v>#REF!</v>
      </c>
      <c r="E46" s="70"/>
      <c r="F46" s="28"/>
    </row>
    <row r="47" spans="1:9" s="27" customFormat="1" ht="15">
      <c r="A47" s="9" t="e">
        <f>+'[1]Data SP'!#REF!</f>
        <v>#REF!</v>
      </c>
      <c r="E47" s="70"/>
      <c r="F47" s="28"/>
    </row>
    <row r="48" spans="1:9" s="27" customFormat="1" ht="15">
      <c r="A48" s="9" t="e">
        <f>+'[1]Data SP'!#REF!</f>
        <v>#REF!</v>
      </c>
      <c r="E48" s="70"/>
      <c r="F48" s="28"/>
    </row>
    <row r="49" spans="1:6" s="27" customFormat="1" ht="15">
      <c r="A49" s="9" t="e">
        <f>+'[1]Data SP'!#REF!</f>
        <v>#REF!</v>
      </c>
      <c r="E49" s="70"/>
      <c r="F49" s="28"/>
    </row>
    <row r="50" spans="1:6" s="27" customFormat="1" ht="15">
      <c r="A50" s="9" t="e">
        <f>+'[1]Data SP'!#REF!</f>
        <v>#REF!</v>
      </c>
      <c r="E50" s="70"/>
      <c r="F50" s="28"/>
    </row>
    <row r="51" spans="1:6" s="27" customFormat="1" ht="15">
      <c r="A51" s="9" t="e">
        <f>+'[1]Data SP'!#REF!</f>
        <v>#REF!</v>
      </c>
      <c r="E51" s="70"/>
      <c r="F51" s="28"/>
    </row>
    <row r="52" spans="1:6" s="27" customFormat="1" ht="15">
      <c r="A52" s="9" t="e">
        <f>+'[1]Data SP'!#REF!</f>
        <v>#REF!</v>
      </c>
      <c r="E52" s="70"/>
      <c r="F52" s="28"/>
    </row>
    <row r="53" spans="1:6" s="27" customFormat="1" ht="15">
      <c r="A53" s="9" t="e">
        <f>+'[1]Data SP'!#REF!</f>
        <v>#REF!</v>
      </c>
      <c r="E53" s="70"/>
      <c r="F53" s="28"/>
    </row>
    <row r="54" spans="1:6" s="27" customFormat="1" ht="15">
      <c r="A54" s="9" t="e">
        <f>+'[1]Data SP'!#REF!</f>
        <v>#REF!</v>
      </c>
      <c r="E54" s="70"/>
      <c r="F54" s="28"/>
    </row>
    <row r="55" spans="1:6" s="27" customFormat="1" ht="15">
      <c r="A55" s="9" t="e">
        <f>+'[1]Data SP'!#REF!</f>
        <v>#REF!</v>
      </c>
      <c r="E55" s="70"/>
      <c r="F55" s="28"/>
    </row>
    <row r="56" spans="1:6" s="27" customFormat="1" ht="15">
      <c r="A56" s="9" t="e">
        <f>+'[1]Data SP'!#REF!</f>
        <v>#REF!</v>
      </c>
      <c r="E56" s="70"/>
      <c r="F56" s="28"/>
    </row>
    <row r="57" spans="1:6" s="27" customFormat="1" ht="15">
      <c r="A57" s="9" t="e">
        <f>+'[1]Data SP'!#REF!</f>
        <v>#REF!</v>
      </c>
      <c r="E57" s="70"/>
      <c r="F57" s="28"/>
    </row>
    <row r="58" spans="1:6" s="27" customFormat="1" ht="15">
      <c r="A58" s="9" t="e">
        <f>+'[1]Data SP'!#REF!</f>
        <v>#REF!</v>
      </c>
      <c r="E58" s="70"/>
      <c r="F58" s="28"/>
    </row>
    <row r="59" spans="1:6" s="27" customFormat="1" ht="15">
      <c r="A59" s="9" t="e">
        <f>+'[1]Data SP'!#REF!</f>
        <v>#REF!</v>
      </c>
      <c r="E59" s="70"/>
      <c r="F59" s="28"/>
    </row>
    <row r="60" spans="1:6" s="27" customFormat="1" ht="15">
      <c r="A60" s="9" t="e">
        <f>+'[1]Data SP'!#REF!</f>
        <v>#REF!</v>
      </c>
      <c r="E60" s="70"/>
      <c r="F60" s="28"/>
    </row>
    <row r="61" spans="1:6" s="27" customFormat="1" ht="15">
      <c r="A61" s="9" t="e">
        <f>+'[1]Data SP'!#REF!</f>
        <v>#REF!</v>
      </c>
      <c r="E61" s="70"/>
      <c r="F61" s="28"/>
    </row>
    <row r="62" spans="1:6" s="27" customFormat="1" ht="15">
      <c r="A62" s="9" t="e">
        <f>+'[1]Data SP'!#REF!</f>
        <v>#REF!</v>
      </c>
      <c r="E62" s="70"/>
      <c r="F62" s="28"/>
    </row>
    <row r="63" spans="1:6" s="27" customFormat="1" ht="15">
      <c r="A63" s="9" t="e">
        <f>+'[1]Data SP'!#REF!</f>
        <v>#REF!</v>
      </c>
      <c r="E63" s="70"/>
      <c r="F63" s="28"/>
    </row>
    <row r="64" spans="1:6" s="27" customFormat="1" ht="15">
      <c r="A64" s="9" t="e">
        <f>+'[1]Data SP'!#REF!</f>
        <v>#REF!</v>
      </c>
      <c r="E64" s="70"/>
      <c r="F64" s="28"/>
    </row>
    <row r="65" spans="1:6" s="27" customFormat="1" ht="15">
      <c r="A65" s="9" t="e">
        <f>+'[1]Data SP'!#REF!</f>
        <v>#REF!</v>
      </c>
      <c r="E65" s="70"/>
      <c r="F65" s="28"/>
    </row>
    <row r="66" spans="1:6" s="27" customFormat="1" ht="15">
      <c r="A66" s="9" t="e">
        <f>+'[1]Data SP'!#REF!</f>
        <v>#REF!</v>
      </c>
      <c r="E66" s="70"/>
      <c r="F66" s="28"/>
    </row>
    <row r="67" spans="1:6" s="27" customFormat="1" ht="15">
      <c r="A67" s="9" t="e">
        <f>+'[1]Data SP'!#REF!</f>
        <v>#REF!</v>
      </c>
      <c r="E67" s="70"/>
      <c r="F67" s="28"/>
    </row>
    <row r="68" spans="1:6" s="27" customFormat="1" ht="15">
      <c r="A68" s="9" t="e">
        <f>+'[1]Data SP'!#REF!</f>
        <v>#REF!</v>
      </c>
      <c r="E68" s="70"/>
      <c r="F68" s="28"/>
    </row>
    <row r="69" spans="1:6" s="27" customFormat="1" ht="15">
      <c r="A69" s="9" t="e">
        <f>+'[1]Data SP'!#REF!</f>
        <v>#REF!</v>
      </c>
      <c r="E69" s="70"/>
      <c r="F69" s="28"/>
    </row>
    <row r="70" spans="1:6" s="27" customFormat="1" ht="15">
      <c r="A70" s="9" t="e">
        <f>+'[1]Data SP'!#REF!</f>
        <v>#REF!</v>
      </c>
      <c r="E70" s="70"/>
      <c r="F70" s="28"/>
    </row>
    <row r="71" spans="1:6" s="27" customFormat="1" ht="15">
      <c r="A71" s="9" t="e">
        <f>+'[1]Data SP'!#REF!</f>
        <v>#REF!</v>
      </c>
      <c r="E71" s="70"/>
      <c r="F71" s="28"/>
    </row>
    <row r="72" spans="1:6" s="27" customFormat="1" ht="15">
      <c r="A72" s="9" t="e">
        <f>+'[1]Data SP'!#REF!</f>
        <v>#REF!</v>
      </c>
      <c r="E72" s="70"/>
      <c r="F72" s="28"/>
    </row>
    <row r="73" spans="1:6" s="27" customFormat="1" ht="15">
      <c r="A73" s="9" t="e">
        <f>+'[1]Data SP'!#REF!</f>
        <v>#REF!</v>
      </c>
      <c r="E73" s="70"/>
      <c r="F73" s="28"/>
    </row>
    <row r="74" spans="1:6" s="27" customFormat="1" ht="15">
      <c r="A74" s="9" t="e">
        <f>+'[1]Data SP'!#REF!</f>
        <v>#REF!</v>
      </c>
      <c r="E74" s="70"/>
      <c r="F74" s="28"/>
    </row>
    <row r="75" spans="1:6" s="27" customFormat="1" ht="15">
      <c r="A75" s="9" t="e">
        <f>+'[1]Data SP'!#REF!</f>
        <v>#REF!</v>
      </c>
      <c r="E75" s="70"/>
      <c r="F75" s="28"/>
    </row>
    <row r="76" spans="1:6" s="27" customFormat="1" ht="15">
      <c r="A76" s="9" t="e">
        <f>+'[1]Data SP'!#REF!</f>
        <v>#REF!</v>
      </c>
      <c r="E76" s="70"/>
      <c r="F76" s="28"/>
    </row>
    <row r="77" spans="1:6" s="27" customFormat="1" ht="15">
      <c r="A77" s="9" t="e">
        <f>+'[1]Data SP'!#REF!</f>
        <v>#REF!</v>
      </c>
      <c r="E77" s="70"/>
      <c r="F77" s="28"/>
    </row>
    <row r="78" spans="1:6" s="27" customFormat="1" ht="15">
      <c r="A78" s="9" t="e">
        <f>+'[1]Data SP'!#REF!</f>
        <v>#REF!</v>
      </c>
      <c r="E78" s="70"/>
      <c r="F78" s="28"/>
    </row>
    <row r="79" spans="1:6" s="27" customFormat="1" ht="15">
      <c r="A79" s="9" t="e">
        <f>+'[1]Data SP'!#REF!</f>
        <v>#REF!</v>
      </c>
      <c r="E79" s="70"/>
      <c r="F79" s="28"/>
    </row>
    <row r="80" spans="1:6" s="27" customFormat="1" ht="15">
      <c r="A80" s="9" t="e">
        <f>+'[1]Data SP'!#REF!</f>
        <v>#REF!</v>
      </c>
      <c r="E80" s="70"/>
      <c r="F80" s="28"/>
    </row>
    <row r="81" spans="1:6" s="27" customFormat="1" ht="15">
      <c r="A81" s="9" t="e">
        <f>+'[1]Data SP'!#REF!</f>
        <v>#REF!</v>
      </c>
      <c r="E81" s="70"/>
      <c r="F81" s="28"/>
    </row>
    <row r="82" spans="1:6" s="27" customFormat="1" ht="15">
      <c r="A82" s="9" t="e">
        <f>+'[1]Data SP'!#REF!</f>
        <v>#REF!</v>
      </c>
      <c r="E82" s="70"/>
      <c r="F82" s="28"/>
    </row>
    <row r="83" spans="1:6" s="27" customFormat="1" ht="15">
      <c r="A83" s="9" t="e">
        <f>+'[1]Data SP'!#REF!</f>
        <v>#REF!</v>
      </c>
      <c r="E83" s="70"/>
      <c r="F83" s="28"/>
    </row>
    <row r="84" spans="1:6" s="27" customFormat="1" ht="15">
      <c r="A84" s="9" t="e">
        <f>+'[1]Data SP'!#REF!</f>
        <v>#REF!</v>
      </c>
      <c r="E84" s="70"/>
      <c r="F84" s="28"/>
    </row>
    <row r="85" spans="1:6" s="27" customFormat="1" ht="15">
      <c r="A85" s="9" t="e">
        <f>+'[1]Data SP'!#REF!</f>
        <v>#REF!</v>
      </c>
      <c r="E85" s="70"/>
      <c r="F85" s="28"/>
    </row>
    <row r="86" spans="1:6" s="27" customFormat="1" ht="15">
      <c r="A86" s="9" t="e">
        <f>+'[1]Data SP'!#REF!</f>
        <v>#REF!</v>
      </c>
      <c r="E86" s="70"/>
      <c r="F86" s="28"/>
    </row>
    <row r="87" spans="1:6" s="27" customFormat="1" ht="15">
      <c r="A87" s="9" t="e">
        <f>+'[1]Data SP'!#REF!</f>
        <v>#REF!</v>
      </c>
      <c r="E87" s="70"/>
      <c r="F87" s="28"/>
    </row>
    <row r="88" spans="1:6" s="27" customFormat="1" ht="15">
      <c r="A88" s="9" t="e">
        <f>+'[1]Data SP'!#REF!</f>
        <v>#REF!</v>
      </c>
      <c r="E88" s="70"/>
      <c r="F88" s="28"/>
    </row>
    <row r="89" spans="1:6" s="27" customFormat="1" ht="15">
      <c r="A89" s="9" t="e">
        <f>+'[1]Data SP'!#REF!</f>
        <v>#REF!</v>
      </c>
      <c r="E89" s="70"/>
      <c r="F89" s="28"/>
    </row>
    <row r="90" spans="1:6" s="27" customFormat="1" ht="15">
      <c r="A90" s="9" t="e">
        <f>+'[1]Data SP'!#REF!</f>
        <v>#REF!</v>
      </c>
      <c r="E90" s="70"/>
      <c r="F90" s="28"/>
    </row>
    <row r="91" spans="1:6" s="27" customFormat="1" ht="15">
      <c r="A91" s="9" t="e">
        <f>+'[1]Data SP'!#REF!</f>
        <v>#REF!</v>
      </c>
      <c r="E91" s="70"/>
      <c r="F91" s="28"/>
    </row>
    <row r="92" spans="1:6" s="27" customFormat="1" ht="15">
      <c r="A92" s="9" t="e">
        <f>+'[1]Data SP'!#REF!</f>
        <v>#REF!</v>
      </c>
      <c r="E92" s="70"/>
      <c r="F92" s="28"/>
    </row>
    <row r="93" spans="1:6" s="27" customFormat="1" ht="15">
      <c r="A93" s="9" t="e">
        <f>+'[1]Data SP'!#REF!</f>
        <v>#REF!</v>
      </c>
      <c r="E93" s="70"/>
      <c r="F93" s="28"/>
    </row>
    <row r="94" spans="1:6" s="27" customFormat="1" ht="15">
      <c r="A94" s="9" t="e">
        <f>+'[1]Data SP'!#REF!</f>
        <v>#REF!</v>
      </c>
      <c r="E94" s="70"/>
      <c r="F94" s="28"/>
    </row>
    <row r="95" spans="1:6" s="27" customFormat="1" ht="15">
      <c r="A95" s="9" t="e">
        <f>+'[1]Data SP'!#REF!</f>
        <v>#REF!</v>
      </c>
      <c r="E95" s="70"/>
      <c r="F95" s="28"/>
    </row>
    <row r="96" spans="1:6" s="27" customFormat="1" ht="15">
      <c r="A96" s="9" t="e">
        <f>+'[1]Data SP'!#REF!</f>
        <v>#REF!</v>
      </c>
      <c r="E96" s="70"/>
      <c r="F96" s="28"/>
    </row>
    <row r="97" spans="1:6" s="27" customFormat="1" ht="15">
      <c r="A97" s="9" t="e">
        <f>+'[1]Data SP'!#REF!</f>
        <v>#REF!</v>
      </c>
      <c r="E97" s="70"/>
      <c r="F97" s="28"/>
    </row>
    <row r="98" spans="1:6" s="27" customFormat="1" ht="15">
      <c r="A98" s="9" t="e">
        <f>+'[1]Data SP'!#REF!</f>
        <v>#REF!</v>
      </c>
      <c r="E98" s="70"/>
      <c r="F98" s="28"/>
    </row>
    <row r="99" spans="1:6" s="27" customFormat="1" ht="15">
      <c r="A99" s="9" t="e">
        <f>+'[1]Data SP'!#REF!</f>
        <v>#REF!</v>
      </c>
      <c r="E99" s="70"/>
      <c r="F99" s="28"/>
    </row>
    <row r="100" spans="1:6" s="27" customFormat="1" ht="15">
      <c r="A100" s="9" t="e">
        <f>+'[1]Data SP'!#REF!</f>
        <v>#REF!</v>
      </c>
      <c r="E100" s="70"/>
      <c r="F100" s="28"/>
    </row>
    <row r="101" spans="1:6" s="27" customFormat="1" ht="15">
      <c r="A101" s="9" t="e">
        <f>+'[1]Data SP'!#REF!</f>
        <v>#REF!</v>
      </c>
      <c r="E101" s="70"/>
      <c r="F101" s="28"/>
    </row>
    <row r="102" spans="1:6" s="27" customFormat="1" ht="15">
      <c r="A102" s="9" t="e">
        <f>+'[1]Data SP'!#REF!</f>
        <v>#REF!</v>
      </c>
      <c r="E102" s="70"/>
      <c r="F102" s="28"/>
    </row>
    <row r="103" spans="1:6" s="27" customFormat="1" ht="15">
      <c r="A103" s="9" t="e">
        <f>+'[1]Data SP'!#REF!</f>
        <v>#REF!</v>
      </c>
      <c r="E103" s="70"/>
      <c r="F103" s="28"/>
    </row>
    <row r="104" spans="1:6" s="27" customFormat="1" ht="15">
      <c r="A104" s="9" t="e">
        <f>+'[1]Data SP'!#REF!</f>
        <v>#REF!</v>
      </c>
      <c r="E104" s="70"/>
      <c r="F104" s="28"/>
    </row>
    <row r="105" spans="1:6" s="27" customFormat="1" ht="15">
      <c r="A105" s="9" t="e">
        <f>+'[1]Data SP'!#REF!</f>
        <v>#REF!</v>
      </c>
      <c r="E105" s="70"/>
      <c r="F105" s="28"/>
    </row>
    <row r="106" spans="1:6" s="27" customFormat="1" ht="15">
      <c r="A106" s="9" t="e">
        <f>+'[1]Data SP'!#REF!</f>
        <v>#REF!</v>
      </c>
      <c r="E106" s="70"/>
      <c r="F106" s="28"/>
    </row>
    <row r="107" spans="1:6" s="27" customFormat="1" ht="15">
      <c r="A107" s="9" t="e">
        <f>+'[1]Data SP'!#REF!</f>
        <v>#REF!</v>
      </c>
      <c r="E107" s="70"/>
      <c r="F107" s="28"/>
    </row>
    <row r="108" spans="1:6" s="27" customFormat="1" ht="15">
      <c r="A108" s="9" t="e">
        <f>+'[1]Data SP'!#REF!</f>
        <v>#REF!</v>
      </c>
      <c r="E108" s="70"/>
      <c r="F108" s="28"/>
    </row>
    <row r="109" spans="1:6" s="27" customFormat="1" ht="15">
      <c r="A109" s="9" t="e">
        <f>+'[1]Data SP'!#REF!</f>
        <v>#REF!</v>
      </c>
      <c r="E109" s="70"/>
      <c r="F109" s="28"/>
    </row>
    <row r="110" spans="1:6" s="27" customFormat="1" ht="15">
      <c r="A110" s="9" t="e">
        <f>+'[1]Data SP'!#REF!</f>
        <v>#REF!</v>
      </c>
      <c r="E110" s="70"/>
      <c r="F110" s="28"/>
    </row>
    <row r="111" spans="1:6" s="27" customFormat="1" ht="15">
      <c r="A111" s="9" t="e">
        <f>+'[1]Data SP'!#REF!</f>
        <v>#REF!</v>
      </c>
      <c r="E111" s="70"/>
      <c r="F111" s="28"/>
    </row>
    <row r="112" spans="1:6" s="27" customFormat="1" ht="15">
      <c r="A112" s="9" t="e">
        <f>+'[1]Data SP'!#REF!</f>
        <v>#REF!</v>
      </c>
      <c r="E112" s="70"/>
      <c r="F112" s="28"/>
    </row>
    <row r="113" spans="1:6" s="27" customFormat="1" ht="15">
      <c r="A113" s="9" t="e">
        <f>+'[1]Data SP'!#REF!</f>
        <v>#REF!</v>
      </c>
      <c r="E113" s="70"/>
      <c r="F113" s="28"/>
    </row>
    <row r="114" spans="1:6" s="27" customFormat="1" ht="15">
      <c r="A114" s="9" t="e">
        <f>+'[1]Data SP'!#REF!</f>
        <v>#REF!</v>
      </c>
      <c r="E114" s="70"/>
      <c r="F114" s="28"/>
    </row>
    <row r="115" spans="1:6" s="27" customFormat="1" ht="15">
      <c r="A115" s="9" t="e">
        <f>+'[1]Data SP'!#REF!</f>
        <v>#REF!</v>
      </c>
      <c r="E115" s="70"/>
      <c r="F115" s="28"/>
    </row>
    <row r="116" spans="1:6" s="27" customFormat="1" ht="15">
      <c r="A116" s="9" t="e">
        <f>+'[1]Data SP'!#REF!</f>
        <v>#REF!</v>
      </c>
      <c r="E116" s="70"/>
      <c r="F116" s="28"/>
    </row>
    <row r="117" spans="1:6" s="27" customFormat="1" ht="15">
      <c r="A117" s="9" t="e">
        <f>+'[1]Data SP'!#REF!</f>
        <v>#REF!</v>
      </c>
      <c r="E117" s="70"/>
      <c r="F117" s="28"/>
    </row>
    <row r="118" spans="1:6" s="27" customFormat="1" ht="15">
      <c r="A118" s="9" t="e">
        <f>+'[1]Data SP'!#REF!</f>
        <v>#REF!</v>
      </c>
      <c r="E118" s="70"/>
      <c r="F118" s="28"/>
    </row>
    <row r="119" spans="1:6" s="27" customFormat="1" ht="15">
      <c r="A119" s="9" t="e">
        <f>+'[1]Data SP'!#REF!</f>
        <v>#REF!</v>
      </c>
      <c r="E119" s="70"/>
      <c r="F119" s="28"/>
    </row>
    <row r="120" spans="1:6" s="27" customFormat="1" ht="15">
      <c r="A120" s="9" t="e">
        <f>+'[1]Data SP'!#REF!</f>
        <v>#REF!</v>
      </c>
      <c r="E120" s="70"/>
      <c r="F120" s="28"/>
    </row>
    <row r="121" spans="1:6" s="27" customFormat="1" ht="15">
      <c r="A121" s="9" t="e">
        <f>+'[1]Data SP'!#REF!</f>
        <v>#REF!</v>
      </c>
      <c r="E121" s="70"/>
      <c r="F121" s="28"/>
    </row>
    <row r="122" spans="1:6" s="27" customFormat="1" ht="15">
      <c r="A122" s="9" t="e">
        <f>+'[1]Data SP'!#REF!</f>
        <v>#REF!</v>
      </c>
      <c r="E122" s="70"/>
      <c r="F122" s="28"/>
    </row>
    <row r="123" spans="1:6" s="27" customFormat="1" ht="15">
      <c r="A123" s="9" t="e">
        <f>+'[1]Data SP'!#REF!</f>
        <v>#REF!</v>
      </c>
      <c r="E123" s="70"/>
      <c r="F123" s="28"/>
    </row>
    <row r="124" spans="1:6" s="27" customFormat="1" ht="15">
      <c r="A124" s="9" t="e">
        <f>+'[1]Data SP'!#REF!</f>
        <v>#REF!</v>
      </c>
      <c r="E124" s="70"/>
      <c r="F124" s="28"/>
    </row>
    <row r="125" spans="1:6" s="27" customFormat="1" ht="15">
      <c r="A125" s="9" t="e">
        <f>+'[1]Data SP'!#REF!</f>
        <v>#REF!</v>
      </c>
      <c r="E125" s="70"/>
      <c r="F125" s="28"/>
    </row>
    <row r="126" spans="1:6" s="27" customFormat="1" ht="15">
      <c r="A126" s="9" t="e">
        <f>+'[1]Data SP'!#REF!</f>
        <v>#REF!</v>
      </c>
      <c r="E126" s="70"/>
      <c r="F126" s="28"/>
    </row>
    <row r="127" spans="1:6" s="27" customFormat="1" ht="15">
      <c r="A127" s="9" t="e">
        <f>+'[1]Data SP'!#REF!</f>
        <v>#REF!</v>
      </c>
      <c r="E127" s="70"/>
      <c r="F127" s="28"/>
    </row>
    <row r="128" spans="1:6" s="27" customFormat="1" ht="15">
      <c r="A128" s="9" t="e">
        <f>+'[1]Data SP'!#REF!</f>
        <v>#REF!</v>
      </c>
      <c r="E128" s="70"/>
      <c r="F128" s="28"/>
    </row>
    <row r="129" spans="1:6" s="27" customFormat="1" ht="15">
      <c r="A129" s="9" t="e">
        <f>+'[1]Data SP'!#REF!</f>
        <v>#REF!</v>
      </c>
      <c r="E129" s="70"/>
      <c r="F129" s="28"/>
    </row>
    <row r="130" spans="1:6" s="27" customFormat="1" ht="15">
      <c r="A130" s="9" t="e">
        <f>+'[1]Data SP'!#REF!</f>
        <v>#REF!</v>
      </c>
      <c r="E130" s="70"/>
      <c r="F130" s="28"/>
    </row>
    <row r="131" spans="1:6" s="27" customFormat="1" ht="15">
      <c r="A131" s="9" t="e">
        <f>+'[1]Data SP'!#REF!</f>
        <v>#REF!</v>
      </c>
      <c r="E131" s="70"/>
      <c r="F131" s="28"/>
    </row>
    <row r="132" spans="1:6" s="27" customFormat="1" ht="15">
      <c r="A132" s="9" t="e">
        <f>+'[1]Data SP'!#REF!</f>
        <v>#REF!</v>
      </c>
      <c r="E132" s="70"/>
      <c r="F132" s="28"/>
    </row>
    <row r="133" spans="1:6" s="27" customFormat="1" ht="15">
      <c r="A133" s="9" t="e">
        <f>+'[1]Data SP'!#REF!</f>
        <v>#REF!</v>
      </c>
      <c r="E133" s="70"/>
      <c r="F133" s="28"/>
    </row>
    <row r="134" spans="1:6" s="27" customFormat="1" ht="15">
      <c r="A134" s="9" t="e">
        <f>+'[1]Data SP'!#REF!</f>
        <v>#REF!</v>
      </c>
      <c r="E134" s="70"/>
      <c r="F134" s="28"/>
    </row>
    <row r="135" spans="1:6" s="27" customFormat="1" ht="15">
      <c r="A135" s="9" t="e">
        <f>+'[1]Data SP'!#REF!</f>
        <v>#REF!</v>
      </c>
      <c r="E135" s="70"/>
      <c r="F135" s="28"/>
    </row>
    <row r="136" spans="1:6" s="27" customFormat="1" ht="15">
      <c r="A136" s="9" t="e">
        <f>+'[1]Data SP'!#REF!</f>
        <v>#REF!</v>
      </c>
      <c r="E136" s="70"/>
      <c r="F136" s="28"/>
    </row>
    <row r="137" spans="1:6" s="27" customFormat="1" ht="15">
      <c r="A137" s="9" t="e">
        <f>+'[1]Data SP'!#REF!</f>
        <v>#REF!</v>
      </c>
      <c r="E137" s="70"/>
      <c r="F137" s="28"/>
    </row>
    <row r="138" spans="1:6" s="27" customFormat="1" ht="15">
      <c r="A138" s="9" t="e">
        <f>+'[1]Data SP'!#REF!</f>
        <v>#REF!</v>
      </c>
      <c r="E138" s="70"/>
      <c r="F138" s="28"/>
    </row>
    <row r="139" spans="1:6" s="27" customFormat="1" ht="15">
      <c r="A139" s="9" t="e">
        <f>+'[1]Data SP'!#REF!</f>
        <v>#REF!</v>
      </c>
      <c r="E139" s="70"/>
      <c r="F139" s="28"/>
    </row>
    <row r="140" spans="1:6" s="27" customFormat="1" ht="15">
      <c r="A140" s="9" t="e">
        <f>+'[1]Data SP'!#REF!</f>
        <v>#REF!</v>
      </c>
      <c r="E140" s="70"/>
      <c r="F140" s="28"/>
    </row>
    <row r="141" spans="1:6" s="27" customFormat="1" ht="15">
      <c r="A141" s="9" t="e">
        <f>+'[1]Data SP'!#REF!</f>
        <v>#REF!</v>
      </c>
      <c r="E141" s="70"/>
      <c r="F141" s="28"/>
    </row>
    <row r="142" spans="1:6" s="27" customFormat="1" ht="15">
      <c r="A142" s="9" t="e">
        <f>+'[1]Data SP'!#REF!</f>
        <v>#REF!</v>
      </c>
      <c r="E142" s="70"/>
      <c r="F142" s="28"/>
    </row>
    <row r="143" spans="1:6" s="27" customFormat="1" ht="15">
      <c r="A143" s="9" t="e">
        <f>+'[1]Data SP'!#REF!</f>
        <v>#REF!</v>
      </c>
      <c r="E143" s="70"/>
      <c r="F143" s="28"/>
    </row>
    <row r="144" spans="1:6" s="27" customFormat="1" ht="15">
      <c r="A144" s="9" t="e">
        <f>+'[1]Data SP'!#REF!</f>
        <v>#REF!</v>
      </c>
      <c r="E144" s="70"/>
      <c r="F144" s="28"/>
    </row>
    <row r="145" spans="1:6" s="27" customFormat="1" ht="15">
      <c r="A145" s="9" t="e">
        <f>+'[1]Data SP'!#REF!</f>
        <v>#REF!</v>
      </c>
      <c r="E145" s="70"/>
      <c r="F145" s="28"/>
    </row>
    <row r="146" spans="1:6" s="27" customFormat="1" ht="15">
      <c r="A146" s="9" t="e">
        <f>+'[1]Data SP'!#REF!</f>
        <v>#REF!</v>
      </c>
      <c r="E146" s="70"/>
      <c r="F146" s="28"/>
    </row>
    <row r="147" spans="1:6" s="27" customFormat="1" ht="15">
      <c r="A147" s="9" t="e">
        <f>+'[1]Data SP'!#REF!</f>
        <v>#REF!</v>
      </c>
      <c r="E147" s="70"/>
      <c r="F147" s="28"/>
    </row>
    <row r="148" spans="1:6" s="27" customFormat="1" ht="15">
      <c r="A148" s="9" t="e">
        <f>+'[1]Data SP'!#REF!</f>
        <v>#REF!</v>
      </c>
      <c r="E148" s="70"/>
      <c r="F148" s="28"/>
    </row>
    <row r="149" spans="1:6" s="27" customFormat="1" ht="15">
      <c r="A149" s="9" t="e">
        <f>+'[1]Data SP'!#REF!</f>
        <v>#REF!</v>
      </c>
      <c r="E149" s="70"/>
      <c r="F149" s="28"/>
    </row>
    <row r="150" spans="1:6" s="27" customFormat="1" ht="15">
      <c r="A150" s="9" t="e">
        <f>+'[1]Data SP'!#REF!</f>
        <v>#REF!</v>
      </c>
      <c r="E150" s="70"/>
      <c r="F150" s="28"/>
    </row>
    <row r="151" spans="1:6" s="27" customFormat="1" ht="15">
      <c r="A151" s="9" t="e">
        <f>+'[1]Data SP'!#REF!</f>
        <v>#REF!</v>
      </c>
      <c r="E151" s="70"/>
      <c r="F151" s="28"/>
    </row>
    <row r="152" spans="1:6" s="27" customFormat="1" ht="15">
      <c r="A152" s="9" t="e">
        <f>+'[1]Data SP'!#REF!</f>
        <v>#REF!</v>
      </c>
      <c r="E152" s="70"/>
      <c r="F152" s="28"/>
    </row>
    <row r="153" spans="1:6" s="27" customFormat="1" ht="15">
      <c r="A153" s="9" t="e">
        <f>+'[1]Data SP'!#REF!</f>
        <v>#REF!</v>
      </c>
      <c r="E153" s="70"/>
      <c r="F153" s="28"/>
    </row>
    <row r="154" spans="1:6" s="27" customFormat="1" ht="15">
      <c r="A154" s="9" t="e">
        <f>+'[1]Data SP'!#REF!</f>
        <v>#REF!</v>
      </c>
      <c r="E154" s="70"/>
      <c r="F154" s="28"/>
    </row>
    <row r="155" spans="1:6" s="27" customFormat="1" ht="15">
      <c r="A155" s="9" t="e">
        <f>+'[1]Data SP'!#REF!</f>
        <v>#REF!</v>
      </c>
      <c r="E155" s="70"/>
      <c r="F155" s="28"/>
    </row>
    <row r="156" spans="1:6" s="27" customFormat="1" ht="15">
      <c r="A156" s="9" t="e">
        <f>+'[1]Data SP'!#REF!</f>
        <v>#REF!</v>
      </c>
      <c r="E156" s="70"/>
      <c r="F156" s="28"/>
    </row>
    <row r="157" spans="1:6" s="27" customFormat="1" ht="15">
      <c r="A157" s="9" t="e">
        <f>+'[1]Data SP'!#REF!</f>
        <v>#REF!</v>
      </c>
      <c r="E157" s="70"/>
      <c r="F157" s="28"/>
    </row>
    <row r="158" spans="1:6" s="27" customFormat="1" ht="15">
      <c r="A158" s="9" t="e">
        <f>+'[1]Data SP'!#REF!</f>
        <v>#REF!</v>
      </c>
      <c r="E158" s="70"/>
      <c r="F158" s="28"/>
    </row>
    <row r="159" spans="1:6" s="27" customFormat="1" ht="15">
      <c r="A159" s="9" t="e">
        <f>+'[1]Data SP'!#REF!</f>
        <v>#REF!</v>
      </c>
      <c r="E159" s="70"/>
      <c r="F159" s="28"/>
    </row>
    <row r="160" spans="1:6" s="27" customFormat="1" ht="15">
      <c r="A160" s="9" t="e">
        <f>+'[1]Data SP'!#REF!</f>
        <v>#REF!</v>
      </c>
      <c r="E160" s="70"/>
      <c r="F160" s="28"/>
    </row>
    <row r="161" spans="1:6" s="27" customFormat="1" ht="15">
      <c r="A161" s="9" t="e">
        <f>+'[1]Data SP'!#REF!</f>
        <v>#REF!</v>
      </c>
      <c r="E161" s="70"/>
      <c r="F161" s="28"/>
    </row>
    <row r="162" spans="1:6" s="27" customFormat="1" ht="15">
      <c r="A162" s="9" t="e">
        <f>+'[1]Data SP'!#REF!</f>
        <v>#REF!</v>
      </c>
      <c r="E162" s="70"/>
      <c r="F162" s="28"/>
    </row>
    <row r="163" spans="1:6" s="27" customFormat="1" ht="15">
      <c r="A163" s="9" t="e">
        <f>+'[1]Data SP'!#REF!</f>
        <v>#REF!</v>
      </c>
      <c r="E163" s="70"/>
      <c r="F163" s="28"/>
    </row>
    <row r="164" spans="1:6" s="27" customFormat="1" ht="15">
      <c r="A164" s="9" t="e">
        <f>+'[1]Data SP'!#REF!</f>
        <v>#REF!</v>
      </c>
      <c r="E164" s="70"/>
      <c r="F164" s="28"/>
    </row>
    <row r="165" spans="1:6" s="27" customFormat="1" ht="15">
      <c r="A165" s="9" t="e">
        <f>+'[1]Data SP'!#REF!</f>
        <v>#REF!</v>
      </c>
      <c r="E165" s="70"/>
      <c r="F165" s="28"/>
    </row>
    <row r="166" spans="1:6" s="27" customFormat="1" ht="15">
      <c r="A166" s="9" t="e">
        <f>+'[1]Data SP'!#REF!</f>
        <v>#REF!</v>
      </c>
      <c r="E166" s="70"/>
      <c r="F166" s="28"/>
    </row>
    <row r="167" spans="1:6" s="27" customFormat="1" ht="15">
      <c r="A167" s="9" t="e">
        <f>+'[1]Data SP'!#REF!</f>
        <v>#REF!</v>
      </c>
      <c r="E167" s="70"/>
      <c r="F167" s="28"/>
    </row>
    <row r="168" spans="1:6" s="27" customFormat="1" ht="15">
      <c r="A168" s="9" t="e">
        <f>+'[1]Data SP'!#REF!</f>
        <v>#REF!</v>
      </c>
      <c r="E168" s="70"/>
      <c r="F168" s="28"/>
    </row>
    <row r="169" spans="1:6" s="27" customFormat="1" ht="15">
      <c r="A169" s="9" t="e">
        <f>+'[1]Data SP'!#REF!</f>
        <v>#REF!</v>
      </c>
      <c r="E169" s="70"/>
      <c r="F169" s="28"/>
    </row>
    <row r="170" spans="1:6" s="27" customFormat="1" ht="15">
      <c r="A170" s="9" t="e">
        <f>+'[1]Data SP'!#REF!</f>
        <v>#REF!</v>
      </c>
      <c r="E170" s="70"/>
      <c r="F170" s="28"/>
    </row>
    <row r="171" spans="1:6" s="27" customFormat="1" ht="15">
      <c r="A171" s="9" t="e">
        <f>+'[1]Data SP'!#REF!</f>
        <v>#REF!</v>
      </c>
      <c r="E171" s="70"/>
      <c r="F171" s="28"/>
    </row>
    <row r="172" spans="1:6" s="27" customFormat="1" ht="15">
      <c r="A172" s="9" t="e">
        <f>+'[1]Data SP'!#REF!</f>
        <v>#REF!</v>
      </c>
      <c r="E172" s="70"/>
      <c r="F172" s="28"/>
    </row>
    <row r="173" spans="1:6" s="27" customFormat="1" ht="15">
      <c r="A173" s="9" t="e">
        <f>+'[1]Data SP'!#REF!</f>
        <v>#REF!</v>
      </c>
      <c r="E173" s="70"/>
      <c r="F173" s="28"/>
    </row>
    <row r="174" spans="1:6" s="27" customFormat="1" ht="15">
      <c r="A174" s="9" t="e">
        <f>+'[1]Data SP'!#REF!</f>
        <v>#REF!</v>
      </c>
      <c r="E174" s="70"/>
      <c r="F174" s="28"/>
    </row>
    <row r="175" spans="1:6" s="27" customFormat="1" ht="15">
      <c r="A175" s="9" t="e">
        <f>+'[1]Data SP'!#REF!</f>
        <v>#REF!</v>
      </c>
      <c r="E175" s="70"/>
      <c r="F175" s="28"/>
    </row>
    <row r="176" spans="1:6" s="27" customFormat="1" ht="15">
      <c r="A176" s="9" t="e">
        <f>+'[1]Data SP'!#REF!</f>
        <v>#REF!</v>
      </c>
      <c r="E176" s="70"/>
      <c r="F176" s="28"/>
    </row>
    <row r="177" spans="1:6" s="27" customFormat="1" ht="15">
      <c r="A177" s="9" t="e">
        <f>+'[1]Data SP'!#REF!</f>
        <v>#REF!</v>
      </c>
      <c r="E177" s="70"/>
      <c r="F177" s="28"/>
    </row>
    <row r="178" spans="1:6" s="27" customFormat="1" ht="15">
      <c r="A178" s="9" t="e">
        <f>+'[1]Data SP'!#REF!</f>
        <v>#REF!</v>
      </c>
      <c r="E178" s="70"/>
      <c r="F178" s="28"/>
    </row>
    <row r="179" spans="1:6" s="27" customFormat="1" ht="15">
      <c r="A179" s="9" t="e">
        <f>+'[1]Data SP'!#REF!</f>
        <v>#REF!</v>
      </c>
      <c r="E179" s="70"/>
      <c r="F179" s="28"/>
    </row>
    <row r="180" spans="1:6" s="27" customFormat="1" ht="15">
      <c r="A180" s="9" t="e">
        <f>+'[1]Data SP'!#REF!</f>
        <v>#REF!</v>
      </c>
      <c r="E180" s="70"/>
      <c r="F180" s="28"/>
    </row>
    <row r="181" spans="1:6" s="27" customFormat="1" ht="15">
      <c r="A181" s="9" t="e">
        <f>+'[1]Data SP'!#REF!</f>
        <v>#REF!</v>
      </c>
      <c r="E181" s="70"/>
      <c r="F181" s="28"/>
    </row>
    <row r="182" spans="1:6" s="27" customFormat="1" ht="15">
      <c r="A182" s="9" t="e">
        <f>+'[1]Data SP'!#REF!</f>
        <v>#REF!</v>
      </c>
      <c r="E182" s="70"/>
      <c r="F182" s="28"/>
    </row>
    <row r="183" spans="1:6" s="27" customFormat="1" ht="15">
      <c r="A183" s="9" t="e">
        <f>+'[1]Data SP'!#REF!</f>
        <v>#REF!</v>
      </c>
      <c r="E183" s="70"/>
      <c r="F183" s="28"/>
    </row>
    <row r="184" spans="1:6" s="27" customFormat="1" ht="15">
      <c r="A184" s="9" t="e">
        <f>+'[1]Data SP'!#REF!</f>
        <v>#REF!</v>
      </c>
      <c r="E184" s="70"/>
      <c r="F184" s="28"/>
    </row>
    <row r="185" spans="1:6" s="27" customFormat="1" ht="15">
      <c r="A185" s="9" t="e">
        <f>+'[1]Data SP'!#REF!</f>
        <v>#REF!</v>
      </c>
      <c r="E185" s="70"/>
      <c r="F185" s="28"/>
    </row>
    <row r="186" spans="1:6" s="27" customFormat="1" ht="15">
      <c r="A186" s="9" t="e">
        <f>+'[1]Data SP'!#REF!</f>
        <v>#REF!</v>
      </c>
      <c r="E186" s="70"/>
      <c r="F186" s="28"/>
    </row>
    <row r="187" spans="1:6" s="27" customFormat="1" ht="15">
      <c r="A187" s="9" t="e">
        <f>+'[1]Data SP'!#REF!</f>
        <v>#REF!</v>
      </c>
      <c r="E187" s="70"/>
      <c r="F187" s="28"/>
    </row>
    <row r="188" spans="1:6" s="27" customFormat="1" ht="15">
      <c r="A188" s="9" t="e">
        <f>+'[1]Data SP'!#REF!</f>
        <v>#REF!</v>
      </c>
      <c r="E188" s="70"/>
      <c r="F188" s="28"/>
    </row>
    <row r="189" spans="1:6" s="27" customFormat="1" ht="15">
      <c r="A189" s="9" t="e">
        <f>+'[1]Data SP'!#REF!</f>
        <v>#REF!</v>
      </c>
      <c r="E189" s="70"/>
      <c r="F189" s="28"/>
    </row>
    <row r="190" spans="1:6" s="27" customFormat="1" ht="15">
      <c r="A190" s="9" t="e">
        <f>+'[1]Data SP'!#REF!</f>
        <v>#REF!</v>
      </c>
      <c r="E190" s="70"/>
      <c r="F190" s="28"/>
    </row>
    <row r="191" spans="1:6" s="27" customFormat="1" ht="15">
      <c r="A191" s="9" t="e">
        <f>+'[1]Data SP'!#REF!</f>
        <v>#REF!</v>
      </c>
      <c r="E191" s="70"/>
      <c r="F191" s="28"/>
    </row>
    <row r="192" spans="1:6" s="27" customFormat="1" ht="15">
      <c r="A192" s="9" t="e">
        <f>+'[1]Data SP'!#REF!</f>
        <v>#REF!</v>
      </c>
      <c r="E192" s="70"/>
      <c r="F192" s="28"/>
    </row>
    <row r="193" spans="1:6" s="27" customFormat="1" ht="15">
      <c r="A193" s="9" t="e">
        <f>+'[1]Data SP'!#REF!</f>
        <v>#REF!</v>
      </c>
      <c r="E193" s="70"/>
      <c r="F193" s="28"/>
    </row>
    <row r="194" spans="1:6" s="27" customFormat="1" ht="15">
      <c r="A194" s="9" t="e">
        <f>+'[1]Data SP'!#REF!</f>
        <v>#REF!</v>
      </c>
      <c r="E194" s="70"/>
      <c r="F194" s="28"/>
    </row>
    <row r="195" spans="1:6" s="27" customFormat="1" ht="15">
      <c r="A195" s="9" t="e">
        <f>+'[1]Data SP'!#REF!</f>
        <v>#REF!</v>
      </c>
      <c r="E195" s="70"/>
      <c r="F195" s="28"/>
    </row>
    <row r="196" spans="1:6" s="27" customFormat="1" ht="15">
      <c r="A196" s="9" t="e">
        <f>+'[1]Data SP'!#REF!</f>
        <v>#REF!</v>
      </c>
      <c r="E196" s="70"/>
      <c r="F196" s="28"/>
    </row>
    <row r="197" spans="1:6" s="27" customFormat="1" ht="15">
      <c r="A197" s="9" t="e">
        <f>+'[1]Data SP'!#REF!</f>
        <v>#REF!</v>
      </c>
      <c r="E197" s="70"/>
      <c r="F197" s="28"/>
    </row>
    <row r="198" spans="1:6" s="27" customFormat="1" ht="15">
      <c r="A198" s="9" t="e">
        <f>+'[1]Data SP'!#REF!</f>
        <v>#REF!</v>
      </c>
      <c r="E198" s="70"/>
      <c r="F198" s="28"/>
    </row>
    <row r="199" spans="1:6" s="27" customFormat="1" ht="15">
      <c r="A199" s="9" t="e">
        <f>+'[1]Data SP'!#REF!</f>
        <v>#REF!</v>
      </c>
      <c r="E199" s="70"/>
      <c r="F199" s="28"/>
    </row>
    <row r="200" spans="1:6" s="27" customFormat="1" ht="15">
      <c r="A200" s="9" t="e">
        <f>+'[1]Data SP'!#REF!</f>
        <v>#REF!</v>
      </c>
      <c r="E200" s="70"/>
      <c r="F200" s="28"/>
    </row>
    <row r="201" spans="1:6" s="27" customFormat="1" ht="15">
      <c r="A201" s="9" t="e">
        <f>+'[1]Data SP'!#REF!</f>
        <v>#REF!</v>
      </c>
      <c r="E201" s="70"/>
      <c r="F201" s="28"/>
    </row>
    <row r="202" spans="1:6" s="27" customFormat="1" ht="15">
      <c r="A202" s="9" t="e">
        <f>+'[1]Data SP'!#REF!</f>
        <v>#REF!</v>
      </c>
      <c r="E202" s="70"/>
      <c r="F202" s="28"/>
    </row>
    <row r="203" spans="1:6" s="27" customFormat="1" ht="15">
      <c r="A203" s="9" t="e">
        <f>+'[1]Data SP'!#REF!</f>
        <v>#REF!</v>
      </c>
      <c r="E203" s="70"/>
      <c r="F203" s="28"/>
    </row>
    <row r="204" spans="1:6" s="27" customFormat="1" ht="15">
      <c r="A204" s="9" t="e">
        <f>+'[1]Data SP'!#REF!</f>
        <v>#REF!</v>
      </c>
      <c r="E204" s="70"/>
      <c r="F204" s="28"/>
    </row>
    <row r="205" spans="1:6" s="27" customFormat="1" ht="15">
      <c r="A205" s="9" t="e">
        <f>+'[1]Data SP'!#REF!</f>
        <v>#REF!</v>
      </c>
      <c r="E205" s="70"/>
      <c r="F205" s="28"/>
    </row>
    <row r="206" spans="1:6" s="27" customFormat="1" ht="15">
      <c r="A206" s="9" t="e">
        <f>+'[1]Data SP'!#REF!</f>
        <v>#REF!</v>
      </c>
      <c r="E206" s="70"/>
      <c r="F206" s="28"/>
    </row>
    <row r="207" spans="1:6" s="27" customFormat="1" ht="15">
      <c r="A207" s="9" t="e">
        <f>+'[1]Data SP'!#REF!</f>
        <v>#REF!</v>
      </c>
      <c r="E207" s="70"/>
      <c r="F207" s="28"/>
    </row>
    <row r="208" spans="1:6" s="27" customFormat="1" ht="15">
      <c r="A208" s="9" t="e">
        <f>+'[1]Data SP'!#REF!</f>
        <v>#REF!</v>
      </c>
      <c r="E208" s="70"/>
      <c r="F208" s="28"/>
    </row>
    <row r="209" spans="1:6" s="27" customFormat="1" ht="15">
      <c r="A209" s="9" t="e">
        <f>+'[1]Data SP'!#REF!</f>
        <v>#REF!</v>
      </c>
      <c r="E209" s="70"/>
      <c r="F209" s="28"/>
    </row>
    <row r="210" spans="1:6" s="27" customFormat="1" ht="15">
      <c r="A210" s="9" t="e">
        <f>+'[1]Data SP'!#REF!</f>
        <v>#REF!</v>
      </c>
      <c r="E210" s="70"/>
      <c r="F210" s="28"/>
    </row>
    <row r="211" spans="1:6" s="27" customFormat="1" ht="15">
      <c r="A211" s="9" t="e">
        <f>+'[1]Data SP'!#REF!</f>
        <v>#REF!</v>
      </c>
      <c r="E211" s="70"/>
      <c r="F211" s="28"/>
    </row>
    <row r="212" spans="1:6" s="27" customFormat="1" ht="15">
      <c r="A212" s="9" t="e">
        <f>+'[1]Data SP'!#REF!</f>
        <v>#REF!</v>
      </c>
      <c r="E212" s="70"/>
      <c r="F212" s="28"/>
    </row>
    <row r="213" spans="1:6" s="27" customFormat="1" ht="15">
      <c r="A213" s="9" t="e">
        <f>+'[1]Data SP'!#REF!</f>
        <v>#REF!</v>
      </c>
      <c r="E213" s="70"/>
      <c r="F213" s="28"/>
    </row>
    <row r="214" spans="1:6" s="27" customFormat="1" ht="15">
      <c r="A214" s="9" t="e">
        <f>+'[1]Data SP'!#REF!</f>
        <v>#REF!</v>
      </c>
      <c r="E214" s="70"/>
      <c r="F214" s="28"/>
    </row>
    <row r="215" spans="1:6" s="27" customFormat="1" ht="15">
      <c r="A215" s="9" t="e">
        <f>+'[1]Data SP'!#REF!</f>
        <v>#REF!</v>
      </c>
      <c r="E215" s="70"/>
      <c r="F215" s="28"/>
    </row>
    <row r="216" spans="1:6" s="27" customFormat="1" ht="15">
      <c r="A216" s="9" t="e">
        <f>+'[1]Data SP'!#REF!</f>
        <v>#REF!</v>
      </c>
      <c r="E216" s="70"/>
      <c r="F216" s="28"/>
    </row>
    <row r="217" spans="1:6" s="27" customFormat="1" ht="15">
      <c r="A217" s="9" t="e">
        <f>+'[1]Data SP'!#REF!</f>
        <v>#REF!</v>
      </c>
      <c r="E217" s="70"/>
      <c r="F217" s="28"/>
    </row>
    <row r="218" spans="1:6" s="27" customFormat="1" ht="15">
      <c r="A218" s="9" t="e">
        <f>+'[1]Data SP'!#REF!</f>
        <v>#REF!</v>
      </c>
      <c r="E218" s="70"/>
      <c r="F218" s="28"/>
    </row>
    <row r="219" spans="1:6" s="27" customFormat="1" ht="15">
      <c r="A219" s="9" t="e">
        <f>+'[1]Data SP'!#REF!</f>
        <v>#REF!</v>
      </c>
      <c r="E219" s="70"/>
      <c r="F219" s="28"/>
    </row>
    <row r="220" spans="1:6" s="27" customFormat="1" ht="15">
      <c r="A220" s="9" t="e">
        <f>+'[1]Data SP'!#REF!</f>
        <v>#REF!</v>
      </c>
      <c r="E220" s="70"/>
      <c r="F220" s="28"/>
    </row>
    <row r="221" spans="1:6" s="27" customFormat="1" ht="15">
      <c r="A221" s="9" t="e">
        <f>+'[1]Data SP'!#REF!</f>
        <v>#REF!</v>
      </c>
      <c r="E221" s="70"/>
      <c r="F221" s="28"/>
    </row>
    <row r="222" spans="1:6" s="27" customFormat="1" ht="15">
      <c r="A222" s="9" t="e">
        <f>+'[1]Data SP'!#REF!</f>
        <v>#REF!</v>
      </c>
      <c r="E222" s="70"/>
      <c r="F222" s="28"/>
    </row>
    <row r="223" spans="1:6" s="27" customFormat="1" ht="15">
      <c r="A223" s="9" t="e">
        <f>+'[1]Data SP'!#REF!</f>
        <v>#REF!</v>
      </c>
      <c r="E223" s="70"/>
      <c r="F223" s="28"/>
    </row>
    <row r="224" spans="1:6" s="27" customFormat="1" ht="15">
      <c r="A224" s="9" t="e">
        <f>+'[1]Data SP'!#REF!</f>
        <v>#REF!</v>
      </c>
      <c r="E224" s="70"/>
      <c r="F224" s="28"/>
    </row>
    <row r="225" spans="1:6" s="27" customFormat="1" ht="15">
      <c r="A225" s="9" t="e">
        <f>+'[1]Data SP'!#REF!</f>
        <v>#REF!</v>
      </c>
      <c r="E225" s="70"/>
      <c r="F225" s="28"/>
    </row>
    <row r="226" spans="1:6" s="27" customFormat="1" ht="15">
      <c r="A226" s="9" t="e">
        <f>+'[1]Data SP'!#REF!</f>
        <v>#REF!</v>
      </c>
      <c r="E226" s="70"/>
      <c r="F226" s="28"/>
    </row>
    <row r="227" spans="1:6" s="27" customFormat="1" ht="15">
      <c r="A227" s="9" t="e">
        <f>+'[1]Data SP'!#REF!</f>
        <v>#REF!</v>
      </c>
      <c r="E227" s="70"/>
      <c r="F227" s="28"/>
    </row>
    <row r="228" spans="1:6" s="27" customFormat="1" ht="15">
      <c r="A228" s="9" t="e">
        <f>+'[1]Data SP'!#REF!</f>
        <v>#REF!</v>
      </c>
      <c r="E228" s="70"/>
      <c r="F228" s="28"/>
    </row>
    <row r="229" spans="1:6" s="27" customFormat="1" ht="15">
      <c r="A229" s="9" t="e">
        <f>+'[1]Data SP'!#REF!</f>
        <v>#REF!</v>
      </c>
      <c r="E229" s="70"/>
      <c r="F229" s="28"/>
    </row>
    <row r="230" spans="1:6" s="27" customFormat="1" ht="15">
      <c r="A230" s="9" t="e">
        <f>+'[1]Data SP'!#REF!</f>
        <v>#REF!</v>
      </c>
      <c r="E230" s="70"/>
      <c r="F230" s="28"/>
    </row>
    <row r="231" spans="1:6" s="27" customFormat="1" ht="15">
      <c r="A231" s="9" t="e">
        <f>+'[1]Data SP'!#REF!</f>
        <v>#REF!</v>
      </c>
      <c r="E231" s="70"/>
      <c r="F231" s="28"/>
    </row>
    <row r="232" spans="1:6" s="27" customFormat="1" ht="15">
      <c r="A232" s="9" t="e">
        <f>+'[1]Data SP'!#REF!</f>
        <v>#REF!</v>
      </c>
      <c r="E232" s="70"/>
      <c r="F232" s="28"/>
    </row>
    <row r="233" spans="1:6" s="27" customFormat="1" ht="15">
      <c r="A233" s="9" t="e">
        <f>+'[1]Data SP'!#REF!</f>
        <v>#REF!</v>
      </c>
      <c r="E233" s="70"/>
      <c r="F233" s="28"/>
    </row>
    <row r="234" spans="1:6" s="27" customFormat="1" ht="15">
      <c r="A234" s="9" t="e">
        <f>+'[1]Data SP'!#REF!</f>
        <v>#REF!</v>
      </c>
      <c r="E234" s="70"/>
      <c r="F234" s="28"/>
    </row>
    <row r="235" spans="1:6" s="27" customFormat="1" ht="15">
      <c r="A235" s="9" t="e">
        <f>+'[1]Data SP'!#REF!</f>
        <v>#REF!</v>
      </c>
      <c r="E235" s="70"/>
      <c r="F235" s="28"/>
    </row>
    <row r="236" spans="1:6" s="27" customFormat="1" ht="15">
      <c r="A236" s="9" t="e">
        <f>+'[1]Data SP'!#REF!</f>
        <v>#REF!</v>
      </c>
      <c r="E236" s="70"/>
      <c r="F236" s="28"/>
    </row>
    <row r="237" spans="1:6" s="27" customFormat="1" ht="15">
      <c r="A237" s="9" t="e">
        <f>+'[1]Data SP'!#REF!</f>
        <v>#REF!</v>
      </c>
      <c r="E237" s="70"/>
      <c r="F237" s="28"/>
    </row>
    <row r="238" spans="1:6" s="27" customFormat="1" ht="15">
      <c r="A238" s="9" t="e">
        <f>+'[1]Data SP'!#REF!</f>
        <v>#REF!</v>
      </c>
      <c r="E238" s="70"/>
      <c r="F238" s="28"/>
    </row>
    <row r="239" spans="1:6" s="27" customFormat="1" ht="15">
      <c r="A239" s="9" t="e">
        <f>+'[1]Data SP'!#REF!</f>
        <v>#REF!</v>
      </c>
      <c r="E239" s="70"/>
      <c r="F239" s="28"/>
    </row>
    <row r="240" spans="1:6" s="27" customFormat="1" ht="15">
      <c r="A240" s="9" t="e">
        <f>+'[1]Data SP'!#REF!</f>
        <v>#REF!</v>
      </c>
      <c r="E240" s="70"/>
      <c r="F240" s="28"/>
    </row>
    <row r="241" spans="1:6" s="27" customFormat="1" ht="15">
      <c r="A241" s="9" t="e">
        <f>+'[1]Data SP'!#REF!</f>
        <v>#REF!</v>
      </c>
      <c r="E241" s="70"/>
      <c r="F241" s="28"/>
    </row>
    <row r="242" spans="1:6" s="27" customFormat="1" ht="15">
      <c r="A242" s="9" t="e">
        <f>+'[1]Data SP'!#REF!</f>
        <v>#REF!</v>
      </c>
      <c r="E242" s="70"/>
      <c r="F242" s="28"/>
    </row>
    <row r="243" spans="1:6" s="27" customFormat="1" ht="15">
      <c r="A243" s="9" t="e">
        <f>+'[1]Data SP'!#REF!</f>
        <v>#REF!</v>
      </c>
      <c r="E243" s="70"/>
      <c r="F243" s="28"/>
    </row>
    <row r="244" spans="1:6" s="27" customFormat="1" ht="15">
      <c r="A244" s="9" t="e">
        <f>+'[1]Data SP'!#REF!</f>
        <v>#REF!</v>
      </c>
      <c r="E244" s="70"/>
      <c r="F244" s="28"/>
    </row>
    <row r="245" spans="1:6" s="27" customFormat="1" ht="15">
      <c r="A245" s="9" t="e">
        <f>+'[1]Data SP'!#REF!</f>
        <v>#REF!</v>
      </c>
      <c r="E245" s="70"/>
      <c r="F245" s="28"/>
    </row>
    <row r="246" spans="1:6" s="27" customFormat="1" ht="15">
      <c r="A246" s="9" t="e">
        <f>+'[1]Data SP'!#REF!</f>
        <v>#REF!</v>
      </c>
      <c r="E246" s="70"/>
      <c r="F246" s="28"/>
    </row>
    <row r="247" spans="1:6" s="27" customFormat="1" ht="15">
      <c r="A247" s="9" t="e">
        <f>+'[1]Data SP'!#REF!</f>
        <v>#REF!</v>
      </c>
      <c r="E247" s="70"/>
      <c r="F247" s="28"/>
    </row>
    <row r="248" spans="1:6" s="27" customFormat="1" ht="15">
      <c r="A248" s="9" t="e">
        <f>+'[1]Data SP'!#REF!</f>
        <v>#REF!</v>
      </c>
      <c r="E248" s="70"/>
      <c r="F248" s="28"/>
    </row>
    <row r="249" spans="1:6" s="27" customFormat="1" ht="15">
      <c r="A249" s="9" t="e">
        <f>+'[1]Data SP'!#REF!</f>
        <v>#REF!</v>
      </c>
      <c r="E249" s="70"/>
      <c r="F249" s="28"/>
    </row>
    <row r="250" spans="1:6" s="27" customFormat="1" ht="15">
      <c r="A250" s="9" t="e">
        <f>+'[1]Data SP'!#REF!</f>
        <v>#REF!</v>
      </c>
      <c r="E250" s="70"/>
      <c r="F250" s="28"/>
    </row>
    <row r="251" spans="1:6" s="27" customFormat="1" ht="15">
      <c r="A251" s="9" t="e">
        <f>+'[1]Data SP'!#REF!</f>
        <v>#REF!</v>
      </c>
      <c r="E251" s="70"/>
      <c r="F251" s="28"/>
    </row>
    <row r="252" spans="1:6" s="27" customFormat="1" ht="15">
      <c r="A252" s="9" t="e">
        <f>+'[1]Data SP'!#REF!</f>
        <v>#REF!</v>
      </c>
      <c r="E252" s="70"/>
      <c r="F252" s="28"/>
    </row>
    <row r="253" spans="1:6" s="27" customFormat="1" ht="15">
      <c r="A253" s="9" t="e">
        <f>+'[1]Data SP'!#REF!</f>
        <v>#REF!</v>
      </c>
      <c r="E253" s="70"/>
      <c r="F253" s="28"/>
    </row>
    <row r="254" spans="1:6" s="27" customFormat="1" ht="15">
      <c r="A254" s="9" t="e">
        <f>+'[1]Data SP'!#REF!</f>
        <v>#REF!</v>
      </c>
      <c r="E254" s="70"/>
      <c r="F254" s="28"/>
    </row>
    <row r="255" spans="1:6" s="27" customFormat="1" ht="15">
      <c r="A255" s="9" t="e">
        <f>+'[1]Data SP'!#REF!</f>
        <v>#REF!</v>
      </c>
      <c r="E255" s="70"/>
      <c r="F255" s="28"/>
    </row>
    <row r="256" spans="1:6" s="27" customFormat="1" ht="15">
      <c r="A256" s="9" t="e">
        <f>+'[1]Data SP'!#REF!</f>
        <v>#REF!</v>
      </c>
      <c r="E256" s="70"/>
      <c r="F256" s="28"/>
    </row>
    <row r="257" spans="1:6" s="27" customFormat="1" ht="15">
      <c r="A257" s="9" t="e">
        <f>+'[1]Data SP'!#REF!</f>
        <v>#REF!</v>
      </c>
      <c r="E257" s="70"/>
      <c r="F257" s="28"/>
    </row>
    <row r="258" spans="1:6" s="27" customFormat="1" ht="15">
      <c r="A258" s="9" t="e">
        <f>+'[1]Data SP'!#REF!</f>
        <v>#REF!</v>
      </c>
      <c r="E258" s="70"/>
      <c r="F258" s="28"/>
    </row>
    <row r="259" spans="1:6" s="27" customFormat="1" ht="15">
      <c r="A259" s="9" t="e">
        <f>+'[1]Data SP'!#REF!</f>
        <v>#REF!</v>
      </c>
      <c r="E259" s="70"/>
      <c r="F259" s="28"/>
    </row>
    <row r="260" spans="1:6" s="27" customFormat="1" ht="15">
      <c r="A260" s="9" t="e">
        <f>+'[1]Data SP'!#REF!</f>
        <v>#REF!</v>
      </c>
      <c r="E260" s="70"/>
      <c r="F260" s="28"/>
    </row>
    <row r="261" spans="1:6" s="27" customFormat="1" ht="15">
      <c r="A261" s="9" t="e">
        <f>+'[1]Data SP'!#REF!</f>
        <v>#REF!</v>
      </c>
      <c r="E261" s="70"/>
      <c r="F261" s="28"/>
    </row>
    <row r="262" spans="1:6" s="27" customFormat="1" ht="15">
      <c r="A262" s="9" t="e">
        <f>+'[1]Data SP'!#REF!</f>
        <v>#REF!</v>
      </c>
      <c r="E262" s="70"/>
      <c r="F262" s="28"/>
    </row>
    <row r="263" spans="1:6" s="27" customFormat="1" ht="15">
      <c r="A263" s="9" t="e">
        <f>+'[1]Data SP'!#REF!</f>
        <v>#REF!</v>
      </c>
      <c r="E263" s="70"/>
      <c r="F263" s="28"/>
    </row>
    <row r="264" spans="1:6" s="27" customFormat="1" ht="15">
      <c r="A264" s="9" t="e">
        <f>+'[1]Data SP'!#REF!</f>
        <v>#REF!</v>
      </c>
      <c r="E264" s="70"/>
      <c r="F264" s="28"/>
    </row>
    <row r="265" spans="1:6" s="27" customFormat="1" ht="15">
      <c r="A265" s="9" t="e">
        <f>+'[1]Data SP'!#REF!</f>
        <v>#REF!</v>
      </c>
      <c r="E265" s="70"/>
      <c r="F265" s="28"/>
    </row>
    <row r="266" spans="1:6" s="27" customFormat="1" ht="15">
      <c r="A266" s="9" t="e">
        <f>+'[1]Data SP'!#REF!</f>
        <v>#REF!</v>
      </c>
      <c r="E266" s="70"/>
      <c r="F266" s="28"/>
    </row>
    <row r="267" spans="1:6" s="27" customFormat="1" ht="15">
      <c r="A267" s="9" t="e">
        <f>+'[1]Data SP'!#REF!</f>
        <v>#REF!</v>
      </c>
      <c r="E267" s="70"/>
      <c r="F267" s="28"/>
    </row>
    <row r="268" spans="1:6" s="27" customFormat="1" ht="15">
      <c r="A268" s="9" t="e">
        <f>+'[1]Data SP'!#REF!</f>
        <v>#REF!</v>
      </c>
      <c r="E268" s="70"/>
      <c r="F268" s="28"/>
    </row>
    <row r="269" spans="1:6" s="27" customFormat="1" ht="15">
      <c r="A269" s="9" t="e">
        <f>+'[1]Data SP'!#REF!</f>
        <v>#REF!</v>
      </c>
      <c r="E269" s="70"/>
      <c r="F269" s="28"/>
    </row>
    <row r="270" spans="1:6" s="27" customFormat="1" ht="15">
      <c r="A270" s="9" t="e">
        <f>+'[1]Data SP'!#REF!</f>
        <v>#REF!</v>
      </c>
      <c r="E270" s="70"/>
      <c r="F270" s="28"/>
    </row>
    <row r="271" spans="1:6" s="27" customFormat="1" ht="15">
      <c r="A271" s="9" t="e">
        <f>+'[1]Data SP'!#REF!</f>
        <v>#REF!</v>
      </c>
      <c r="E271" s="70"/>
      <c r="F271" s="28"/>
    </row>
    <row r="272" spans="1:6" s="27" customFormat="1" ht="15">
      <c r="A272" s="9" t="e">
        <f>+'[1]Data SP'!#REF!</f>
        <v>#REF!</v>
      </c>
      <c r="E272" s="70"/>
      <c r="F272" s="28"/>
    </row>
    <row r="273" spans="1:6" s="27" customFormat="1" ht="15">
      <c r="A273" s="9" t="e">
        <f>+'[1]Data SP'!#REF!</f>
        <v>#REF!</v>
      </c>
      <c r="E273" s="70"/>
      <c r="F273" s="28"/>
    </row>
    <row r="274" spans="1:6" s="27" customFormat="1" ht="15">
      <c r="A274" s="9" t="e">
        <f>+'[1]Data SP'!#REF!</f>
        <v>#REF!</v>
      </c>
      <c r="E274" s="70"/>
      <c r="F274" s="28"/>
    </row>
    <row r="275" spans="1:6" s="27" customFormat="1" ht="15">
      <c r="A275" s="9" t="e">
        <f>+'[1]Data SP'!#REF!</f>
        <v>#REF!</v>
      </c>
      <c r="E275" s="70"/>
      <c r="F275" s="28"/>
    </row>
    <row r="276" spans="1:6" s="27" customFormat="1" ht="15">
      <c r="A276" s="9" t="e">
        <f>+'[1]Data SP'!#REF!</f>
        <v>#REF!</v>
      </c>
      <c r="E276" s="70"/>
      <c r="F276" s="28"/>
    </row>
    <row r="277" spans="1:6" s="27" customFormat="1" ht="15">
      <c r="A277" s="9" t="e">
        <f>+'[1]Data SP'!#REF!</f>
        <v>#REF!</v>
      </c>
      <c r="E277" s="70"/>
      <c r="F277" s="28"/>
    </row>
    <row r="278" spans="1:6" s="27" customFormat="1" ht="15">
      <c r="A278" s="9" t="e">
        <f>+'[1]Data SP'!#REF!</f>
        <v>#REF!</v>
      </c>
      <c r="E278" s="70"/>
      <c r="F278" s="28"/>
    </row>
    <row r="279" spans="1:6" s="27" customFormat="1" ht="15">
      <c r="A279" s="9" t="e">
        <f>+'[1]Data SP'!#REF!</f>
        <v>#REF!</v>
      </c>
      <c r="E279" s="70"/>
      <c r="F279" s="28"/>
    </row>
    <row r="280" spans="1:6" s="27" customFormat="1" ht="15">
      <c r="A280" s="9" t="e">
        <f>+'[1]Data SP'!#REF!</f>
        <v>#REF!</v>
      </c>
      <c r="E280" s="70"/>
      <c r="F280" s="28"/>
    </row>
    <row r="281" spans="1:6" s="27" customFormat="1" ht="15">
      <c r="A281" s="9" t="e">
        <f>+'[1]Data SP'!#REF!</f>
        <v>#REF!</v>
      </c>
      <c r="E281" s="70"/>
      <c r="F281" s="28"/>
    </row>
    <row r="282" spans="1:6" s="27" customFormat="1" ht="15">
      <c r="A282" s="9" t="e">
        <f>+'[1]Data SP'!#REF!</f>
        <v>#REF!</v>
      </c>
      <c r="E282" s="70"/>
      <c r="F282" s="28"/>
    </row>
    <row r="283" spans="1:6" s="27" customFormat="1" ht="15">
      <c r="A283" s="9" t="e">
        <f>+'[1]Data SP'!#REF!</f>
        <v>#REF!</v>
      </c>
      <c r="E283" s="70"/>
      <c r="F283" s="28"/>
    </row>
    <row r="284" spans="1:6" s="27" customFormat="1" ht="15">
      <c r="A284" s="9" t="e">
        <f>+'[1]Data SP'!#REF!</f>
        <v>#REF!</v>
      </c>
      <c r="E284" s="70"/>
      <c r="F284" s="28"/>
    </row>
    <row r="285" spans="1:6" s="27" customFormat="1" ht="15">
      <c r="A285" s="9" t="e">
        <f>+'[1]Data SP'!#REF!</f>
        <v>#REF!</v>
      </c>
      <c r="E285" s="70"/>
      <c r="F285" s="28"/>
    </row>
    <row r="286" spans="1:6" s="27" customFormat="1" ht="15">
      <c r="A286" s="9" t="e">
        <f>+'[1]Data SP'!#REF!</f>
        <v>#REF!</v>
      </c>
      <c r="E286" s="70"/>
      <c r="F286" s="28"/>
    </row>
    <row r="287" spans="1:6" s="27" customFormat="1" ht="15">
      <c r="A287" s="9" t="e">
        <f>+'[1]Data SP'!#REF!</f>
        <v>#REF!</v>
      </c>
      <c r="E287" s="70"/>
      <c r="F287" s="28"/>
    </row>
    <row r="288" spans="1:6" s="27" customFormat="1" ht="15">
      <c r="A288" s="9" t="e">
        <f>+'[1]Data SP'!#REF!</f>
        <v>#REF!</v>
      </c>
      <c r="E288" s="70"/>
      <c r="F288" s="28"/>
    </row>
    <row r="289" spans="1:6" s="27" customFormat="1" ht="15">
      <c r="A289" s="9" t="e">
        <f>+'[1]Data SP'!#REF!</f>
        <v>#REF!</v>
      </c>
      <c r="E289" s="70"/>
      <c r="F289" s="28"/>
    </row>
    <row r="290" spans="1:6" s="27" customFormat="1" ht="15">
      <c r="A290" s="9" t="e">
        <f>+'[1]Data SP'!#REF!</f>
        <v>#REF!</v>
      </c>
      <c r="E290" s="70"/>
      <c r="F290" s="28"/>
    </row>
    <row r="291" spans="1:6" s="27" customFormat="1" ht="15">
      <c r="A291" s="9" t="e">
        <f>+'[1]Data SP'!#REF!</f>
        <v>#REF!</v>
      </c>
      <c r="E291" s="70"/>
      <c r="F291" s="28"/>
    </row>
    <row r="292" spans="1:6" s="27" customFormat="1" ht="15">
      <c r="A292" s="9" t="e">
        <f>+'[1]Data SP'!#REF!</f>
        <v>#REF!</v>
      </c>
      <c r="E292" s="70"/>
      <c r="F292" s="28"/>
    </row>
    <row r="293" spans="1:6" s="27" customFormat="1" ht="15">
      <c r="A293" s="9" t="e">
        <f>+'[1]Data SP'!#REF!</f>
        <v>#REF!</v>
      </c>
      <c r="E293" s="70"/>
      <c r="F293" s="28"/>
    </row>
    <row r="294" spans="1:6" s="27" customFormat="1" ht="15">
      <c r="A294" s="9" t="e">
        <f>+'[1]Data SP'!#REF!</f>
        <v>#REF!</v>
      </c>
      <c r="E294" s="70"/>
      <c r="F294" s="28"/>
    </row>
    <row r="295" spans="1:6" s="27" customFormat="1" ht="15">
      <c r="A295" s="9" t="e">
        <f>+'[1]Data SP'!#REF!</f>
        <v>#REF!</v>
      </c>
      <c r="E295" s="70"/>
      <c r="F295" s="28"/>
    </row>
    <row r="296" spans="1:6" s="27" customFormat="1" ht="15">
      <c r="A296" s="9" t="e">
        <f>+'[1]Data SP'!#REF!</f>
        <v>#REF!</v>
      </c>
      <c r="E296" s="70"/>
      <c r="F296" s="28"/>
    </row>
    <row r="297" spans="1:6" s="27" customFormat="1" ht="15">
      <c r="A297" s="9" t="e">
        <f>+'[1]Data SP'!#REF!</f>
        <v>#REF!</v>
      </c>
      <c r="E297" s="70"/>
      <c r="F297" s="28"/>
    </row>
    <row r="298" spans="1:6" s="27" customFormat="1" ht="15">
      <c r="A298" s="9" t="e">
        <f>+'[1]Data SP'!#REF!</f>
        <v>#REF!</v>
      </c>
      <c r="E298" s="70"/>
      <c r="F298" s="28"/>
    </row>
    <row r="299" spans="1:6" s="27" customFormat="1" ht="15">
      <c r="A299" s="9" t="e">
        <f>+'[1]Data SP'!#REF!</f>
        <v>#REF!</v>
      </c>
      <c r="E299" s="70"/>
      <c r="F299" s="28"/>
    </row>
    <row r="300" spans="1:6" s="27" customFormat="1" ht="15">
      <c r="A300" s="9" t="e">
        <f>+'[1]Data SP'!#REF!</f>
        <v>#REF!</v>
      </c>
      <c r="E300" s="70"/>
      <c r="F300" s="28"/>
    </row>
    <row r="301" spans="1:6" s="27" customFormat="1" ht="15">
      <c r="A301" s="9" t="e">
        <f>+'[1]Data SP'!#REF!</f>
        <v>#REF!</v>
      </c>
      <c r="E301" s="70"/>
      <c r="F301" s="28"/>
    </row>
    <row r="302" spans="1:6" s="27" customFormat="1" ht="15">
      <c r="A302" s="9" t="e">
        <f>+'[1]Data SP'!#REF!</f>
        <v>#REF!</v>
      </c>
      <c r="E302" s="70"/>
      <c r="F302" s="28"/>
    </row>
    <row r="303" spans="1:6" s="27" customFormat="1" ht="15">
      <c r="A303" s="9" t="e">
        <f>+'[1]Data SP'!#REF!</f>
        <v>#REF!</v>
      </c>
      <c r="E303" s="70"/>
      <c r="F303" s="28"/>
    </row>
    <row r="304" spans="1:6" s="27" customFormat="1" ht="15">
      <c r="A304" s="9" t="e">
        <f>+'[1]Data SP'!#REF!</f>
        <v>#REF!</v>
      </c>
      <c r="E304" s="70"/>
      <c r="F304" s="28"/>
    </row>
    <row r="305" spans="1:6" s="27" customFormat="1" ht="15">
      <c r="A305" s="9" t="e">
        <f>+'[1]Data SP'!#REF!</f>
        <v>#REF!</v>
      </c>
      <c r="E305" s="70"/>
      <c r="F305" s="28"/>
    </row>
    <row r="306" spans="1:6" s="27" customFormat="1" ht="15">
      <c r="A306" s="9" t="e">
        <f>+'[1]Data SP'!#REF!</f>
        <v>#REF!</v>
      </c>
      <c r="E306" s="70"/>
      <c r="F306" s="28"/>
    </row>
    <row r="307" spans="1:6" s="27" customFormat="1" ht="15">
      <c r="A307" s="9" t="e">
        <f>+'[1]Data SP'!#REF!</f>
        <v>#REF!</v>
      </c>
      <c r="E307" s="70"/>
      <c r="F307" s="28"/>
    </row>
    <row r="308" spans="1:6" s="27" customFormat="1" ht="15">
      <c r="A308" s="9" t="e">
        <f>+'[1]Data SP'!#REF!</f>
        <v>#REF!</v>
      </c>
      <c r="E308" s="70"/>
      <c r="F308" s="28"/>
    </row>
    <row r="309" spans="1:6" s="27" customFormat="1" ht="15">
      <c r="A309" s="9" t="e">
        <f>+'[1]Data SP'!#REF!</f>
        <v>#REF!</v>
      </c>
      <c r="E309" s="70"/>
      <c r="F309" s="28"/>
    </row>
    <row r="310" spans="1:6" s="27" customFormat="1" ht="15">
      <c r="A310" s="9" t="e">
        <f>+'[1]Data SP'!#REF!</f>
        <v>#REF!</v>
      </c>
      <c r="E310" s="70"/>
      <c r="F310" s="28"/>
    </row>
    <row r="311" spans="1:6" s="27" customFormat="1" ht="15">
      <c r="A311" s="9" t="e">
        <f>+'[1]Data SP'!#REF!</f>
        <v>#REF!</v>
      </c>
      <c r="E311" s="70"/>
      <c r="F311" s="28"/>
    </row>
    <row r="312" spans="1:6" s="27" customFormat="1" ht="15">
      <c r="A312" s="9" t="e">
        <f>+'[1]Data SP'!#REF!</f>
        <v>#REF!</v>
      </c>
      <c r="E312" s="70"/>
      <c r="F312" s="28"/>
    </row>
    <row r="313" spans="1:6" s="27" customFormat="1" ht="15">
      <c r="A313" s="9" t="e">
        <f>+'[1]Data SP'!#REF!</f>
        <v>#REF!</v>
      </c>
      <c r="E313" s="70"/>
      <c r="F313" s="28"/>
    </row>
    <row r="314" spans="1:6" s="27" customFormat="1" ht="15">
      <c r="A314" s="9" t="e">
        <f>+'[1]Data SP'!#REF!</f>
        <v>#REF!</v>
      </c>
      <c r="E314" s="70"/>
      <c r="F314" s="28"/>
    </row>
    <row r="315" spans="1:6" s="27" customFormat="1" ht="15">
      <c r="A315" s="9" t="e">
        <f>+'[1]Data SP'!#REF!</f>
        <v>#REF!</v>
      </c>
      <c r="E315" s="70"/>
      <c r="F315" s="28"/>
    </row>
    <row r="316" spans="1:6" s="27" customFormat="1" ht="15">
      <c r="A316" s="9" t="e">
        <f>+'[1]Data SP'!#REF!</f>
        <v>#REF!</v>
      </c>
      <c r="E316" s="70"/>
      <c r="F316" s="28"/>
    </row>
    <row r="317" spans="1:6" s="27" customFormat="1" ht="15">
      <c r="A317" s="9" t="e">
        <f>+'[1]Data SP'!#REF!</f>
        <v>#REF!</v>
      </c>
      <c r="E317" s="70"/>
      <c r="F317" s="28"/>
    </row>
    <row r="318" spans="1:6" s="27" customFormat="1" ht="15">
      <c r="A318" s="9" t="e">
        <f>+'[1]Data SP'!#REF!</f>
        <v>#REF!</v>
      </c>
      <c r="E318" s="70"/>
      <c r="F318" s="28"/>
    </row>
    <row r="319" spans="1:6" s="27" customFormat="1" ht="15">
      <c r="A319" s="9" t="e">
        <f>+'[1]Data SP'!#REF!</f>
        <v>#REF!</v>
      </c>
      <c r="E319" s="70"/>
      <c r="F319" s="28"/>
    </row>
    <row r="320" spans="1:6" s="27" customFormat="1" ht="15">
      <c r="A320" s="9" t="e">
        <f>+'[1]Data SP'!#REF!</f>
        <v>#REF!</v>
      </c>
      <c r="E320" s="70"/>
      <c r="F320" s="28"/>
    </row>
    <row r="321" spans="1:6" s="27" customFormat="1" ht="15">
      <c r="A321" s="9" t="e">
        <f>+'[1]Data SP'!#REF!</f>
        <v>#REF!</v>
      </c>
      <c r="E321" s="70"/>
      <c r="F321" s="28"/>
    </row>
    <row r="322" spans="1:6" s="27" customFormat="1" ht="15">
      <c r="A322" s="9" t="e">
        <f>+'[1]Data SP'!#REF!</f>
        <v>#REF!</v>
      </c>
      <c r="E322" s="70"/>
      <c r="F322" s="28"/>
    </row>
    <row r="323" spans="1:6" s="27" customFormat="1" ht="15">
      <c r="A323" s="9" t="e">
        <f>+'[1]Data SP'!#REF!</f>
        <v>#REF!</v>
      </c>
      <c r="E323" s="70"/>
      <c r="F323" s="28"/>
    </row>
    <row r="324" spans="1:6" s="27" customFormat="1" ht="15">
      <c r="A324" s="9" t="e">
        <f>+'[1]Data SP'!#REF!</f>
        <v>#REF!</v>
      </c>
      <c r="E324" s="70"/>
      <c r="F324" s="28"/>
    </row>
    <row r="325" spans="1:6" s="27" customFormat="1" ht="15">
      <c r="A325" s="9" t="e">
        <f>+'[1]Data SP'!#REF!</f>
        <v>#REF!</v>
      </c>
      <c r="E325" s="70"/>
      <c r="F325" s="28"/>
    </row>
    <row r="326" spans="1:6" s="27" customFormat="1" ht="15">
      <c r="A326" s="9" t="e">
        <f>+'[1]Data SP'!#REF!</f>
        <v>#REF!</v>
      </c>
      <c r="E326" s="70"/>
      <c r="F326" s="28"/>
    </row>
    <row r="327" spans="1:6" s="27" customFormat="1" ht="15">
      <c r="A327" s="9" t="e">
        <f>+'[1]Data SP'!#REF!</f>
        <v>#REF!</v>
      </c>
      <c r="E327" s="70"/>
      <c r="F327" s="28"/>
    </row>
    <row r="328" spans="1:6" s="27" customFormat="1" ht="15">
      <c r="A328" s="9" t="e">
        <f>+'[1]Data SP'!#REF!</f>
        <v>#REF!</v>
      </c>
      <c r="E328" s="70"/>
      <c r="F328" s="28"/>
    </row>
    <row r="329" spans="1:6" s="27" customFormat="1" ht="15">
      <c r="A329" s="9" t="e">
        <f>+'[1]Data SP'!#REF!</f>
        <v>#REF!</v>
      </c>
      <c r="E329" s="70"/>
      <c r="F329" s="28"/>
    </row>
    <row r="330" spans="1:6" s="27" customFormat="1" ht="15">
      <c r="A330" s="9" t="e">
        <f>+'[1]Data SP'!#REF!</f>
        <v>#REF!</v>
      </c>
      <c r="E330" s="70"/>
      <c r="F330" s="28"/>
    </row>
    <row r="331" spans="1:6" s="27" customFormat="1" ht="15">
      <c r="A331" s="9" t="e">
        <f>+'[1]Data SP'!#REF!</f>
        <v>#REF!</v>
      </c>
      <c r="E331" s="70"/>
      <c r="F331" s="28"/>
    </row>
    <row r="332" spans="1:6" s="27" customFormat="1" ht="15">
      <c r="A332" s="9" t="e">
        <f>+'[1]Data SP'!#REF!</f>
        <v>#REF!</v>
      </c>
      <c r="E332" s="70"/>
      <c r="F332" s="28"/>
    </row>
    <row r="333" spans="1:6" s="27" customFormat="1" ht="15">
      <c r="A333" s="9" t="e">
        <f>+'[1]Data SP'!#REF!</f>
        <v>#REF!</v>
      </c>
      <c r="E333" s="70"/>
      <c r="F333" s="28"/>
    </row>
    <row r="334" spans="1:6" s="27" customFormat="1" ht="15">
      <c r="A334" s="9" t="e">
        <f>+'[1]Data SP'!#REF!</f>
        <v>#REF!</v>
      </c>
      <c r="E334" s="70"/>
      <c r="F334" s="28"/>
    </row>
    <row r="335" spans="1:6" s="27" customFormat="1" ht="15">
      <c r="A335" s="9" t="e">
        <f>+'[1]Data SP'!#REF!</f>
        <v>#REF!</v>
      </c>
      <c r="E335" s="70"/>
      <c r="F335" s="28"/>
    </row>
    <row r="336" spans="1:6" s="27" customFormat="1" ht="15">
      <c r="A336" s="9" t="e">
        <f>+'[1]Data SP'!#REF!</f>
        <v>#REF!</v>
      </c>
      <c r="E336" s="70"/>
      <c r="F336" s="28"/>
    </row>
    <row r="337" spans="1:6" s="27" customFormat="1" ht="15">
      <c r="A337" s="9" t="e">
        <f>+'[1]Data SP'!#REF!</f>
        <v>#REF!</v>
      </c>
      <c r="E337" s="70"/>
      <c r="F337" s="28"/>
    </row>
    <row r="338" spans="1:6" s="27" customFormat="1" ht="15">
      <c r="A338" s="9" t="e">
        <f>+'[1]Data SP'!#REF!</f>
        <v>#REF!</v>
      </c>
      <c r="E338" s="70"/>
      <c r="F338" s="28"/>
    </row>
    <row r="339" spans="1:6" s="27" customFormat="1" ht="15">
      <c r="A339" s="9" t="e">
        <f>+'[1]Data SP'!#REF!</f>
        <v>#REF!</v>
      </c>
      <c r="E339" s="70"/>
      <c r="F339" s="28"/>
    </row>
    <row r="340" spans="1:6" s="27" customFormat="1" ht="15">
      <c r="A340" s="9" t="e">
        <f>+'[1]Data SP'!#REF!</f>
        <v>#REF!</v>
      </c>
      <c r="E340" s="70"/>
      <c r="F340" s="28"/>
    </row>
    <row r="341" spans="1:6" s="27" customFormat="1" ht="15">
      <c r="A341" s="9" t="e">
        <f>+'[1]Data SP'!#REF!</f>
        <v>#REF!</v>
      </c>
      <c r="E341" s="70"/>
      <c r="F341" s="28"/>
    </row>
    <row r="342" spans="1:6" s="27" customFormat="1" ht="15">
      <c r="A342" s="9" t="e">
        <f>+'[1]Data SP'!#REF!</f>
        <v>#REF!</v>
      </c>
      <c r="E342" s="70"/>
      <c r="F342" s="28"/>
    </row>
    <row r="343" spans="1:6" s="27" customFormat="1" ht="15">
      <c r="A343" s="9" t="e">
        <f>+'[1]Data SP'!#REF!</f>
        <v>#REF!</v>
      </c>
      <c r="E343" s="70"/>
      <c r="F343" s="28"/>
    </row>
    <row r="344" spans="1:6" s="27" customFormat="1" ht="15">
      <c r="A344" s="9" t="e">
        <f>+'[1]Data SP'!#REF!</f>
        <v>#REF!</v>
      </c>
      <c r="E344" s="70"/>
      <c r="F344" s="28"/>
    </row>
    <row r="345" spans="1:6" s="27" customFormat="1" ht="15">
      <c r="A345" s="9" t="e">
        <f>+'[1]Data SP'!#REF!</f>
        <v>#REF!</v>
      </c>
      <c r="E345" s="70"/>
      <c r="F345" s="28"/>
    </row>
    <row r="346" spans="1:6" s="27" customFormat="1" ht="15">
      <c r="A346" s="9" t="e">
        <f>+'[1]Data SP'!#REF!</f>
        <v>#REF!</v>
      </c>
      <c r="E346" s="70"/>
      <c r="F346" s="28"/>
    </row>
    <row r="347" spans="1:6" s="27" customFormat="1" ht="15">
      <c r="A347" s="9" t="e">
        <f>+'[1]Data SP'!#REF!</f>
        <v>#REF!</v>
      </c>
      <c r="E347" s="70"/>
      <c r="F347" s="28"/>
    </row>
    <row r="348" spans="1:6" s="27" customFormat="1" ht="15">
      <c r="A348" s="9" t="e">
        <f>+'[1]Data SP'!#REF!</f>
        <v>#REF!</v>
      </c>
      <c r="E348" s="70"/>
      <c r="F348" s="28"/>
    </row>
    <row r="349" spans="1:6" s="27" customFormat="1" ht="15">
      <c r="A349" s="9" t="e">
        <f>+'[1]Data SP'!#REF!</f>
        <v>#REF!</v>
      </c>
      <c r="E349" s="70"/>
      <c r="F349" s="28"/>
    </row>
    <row r="350" spans="1:6" s="27" customFormat="1" ht="15">
      <c r="A350" s="9" t="e">
        <f>+'[1]Data SP'!#REF!</f>
        <v>#REF!</v>
      </c>
      <c r="E350" s="70"/>
      <c r="F350" s="28"/>
    </row>
    <row r="351" spans="1:6" s="27" customFormat="1" ht="15">
      <c r="A351" s="9" t="e">
        <f>+'[1]Data SP'!#REF!</f>
        <v>#REF!</v>
      </c>
      <c r="E351" s="70"/>
      <c r="F351" s="28"/>
    </row>
    <row r="352" spans="1:6" s="27" customFormat="1" ht="15">
      <c r="A352" s="9" t="e">
        <f>+'[1]Data SP'!#REF!</f>
        <v>#REF!</v>
      </c>
      <c r="E352" s="70"/>
      <c r="F352" s="28"/>
    </row>
    <row r="353" spans="1:6" s="27" customFormat="1" ht="15">
      <c r="A353" s="9" t="e">
        <f>+'[1]Data SP'!#REF!</f>
        <v>#REF!</v>
      </c>
      <c r="E353" s="70"/>
      <c r="F353" s="28"/>
    </row>
    <row r="354" spans="1:6" s="27" customFormat="1" ht="15">
      <c r="A354" s="9" t="e">
        <f>+'[1]Data SP'!#REF!</f>
        <v>#REF!</v>
      </c>
      <c r="E354" s="70"/>
      <c r="F354" s="28"/>
    </row>
    <row r="355" spans="1:6" s="27" customFormat="1" ht="15">
      <c r="A355" s="9" t="e">
        <f>+'[1]Data SP'!#REF!</f>
        <v>#REF!</v>
      </c>
      <c r="E355" s="70"/>
      <c r="F355" s="28"/>
    </row>
    <row r="356" spans="1:6" s="27" customFormat="1" ht="15">
      <c r="A356" s="9" t="e">
        <f>+'[1]Data SP'!#REF!</f>
        <v>#REF!</v>
      </c>
      <c r="E356" s="70"/>
      <c r="F356" s="28"/>
    </row>
    <row r="357" spans="1:6" s="27" customFormat="1" ht="15">
      <c r="A357" s="9" t="e">
        <f>+'[1]Data SP'!#REF!</f>
        <v>#REF!</v>
      </c>
      <c r="E357" s="70"/>
      <c r="F357" s="28"/>
    </row>
    <row r="358" spans="1:6" s="27" customFormat="1" ht="15">
      <c r="A358" s="9" t="e">
        <f>+'[1]Data SP'!#REF!</f>
        <v>#REF!</v>
      </c>
      <c r="E358" s="70"/>
      <c r="F358" s="28"/>
    </row>
    <row r="359" spans="1:6" s="27" customFormat="1" ht="15">
      <c r="A359" s="9" t="e">
        <f>+'[1]Data SP'!#REF!</f>
        <v>#REF!</v>
      </c>
      <c r="E359" s="70"/>
      <c r="F359" s="28"/>
    </row>
    <row r="360" spans="1:6" s="27" customFormat="1" ht="15">
      <c r="A360" s="9" t="e">
        <f>+'[1]Data SP'!#REF!</f>
        <v>#REF!</v>
      </c>
      <c r="E360" s="70"/>
      <c r="F360" s="28"/>
    </row>
    <row r="361" spans="1:6" s="27" customFormat="1" ht="15">
      <c r="A361" s="9" t="e">
        <f>+'[1]Data SP'!#REF!</f>
        <v>#REF!</v>
      </c>
      <c r="E361" s="70"/>
      <c r="F361" s="28"/>
    </row>
    <row r="362" spans="1:6" s="27" customFormat="1" ht="15">
      <c r="A362" s="9" t="e">
        <f>+'[1]Data SP'!#REF!</f>
        <v>#REF!</v>
      </c>
      <c r="E362" s="70"/>
      <c r="F362" s="28"/>
    </row>
    <row r="363" spans="1:6" s="27" customFormat="1" ht="15">
      <c r="A363" s="9" t="e">
        <f>+'[1]Data SP'!#REF!</f>
        <v>#REF!</v>
      </c>
      <c r="E363" s="70"/>
      <c r="F363" s="28"/>
    </row>
    <row r="364" spans="1:6" s="27" customFormat="1" ht="15">
      <c r="A364" s="9" t="e">
        <f>+'[1]Data SP'!#REF!</f>
        <v>#REF!</v>
      </c>
      <c r="E364" s="70"/>
      <c r="F364" s="28"/>
    </row>
    <row r="365" spans="1:6" s="27" customFormat="1" ht="15">
      <c r="A365" s="9" t="e">
        <f>+'[1]Data SP'!#REF!</f>
        <v>#REF!</v>
      </c>
      <c r="E365" s="70"/>
      <c r="F365" s="28"/>
    </row>
    <row r="366" spans="1:6" s="27" customFormat="1" ht="15">
      <c r="A366" s="9" t="e">
        <f>+'[1]Data SP'!#REF!</f>
        <v>#REF!</v>
      </c>
      <c r="E366" s="70"/>
      <c r="F366" s="28"/>
    </row>
    <row r="367" spans="1:6" s="27" customFormat="1" ht="15">
      <c r="A367" s="9" t="e">
        <f>+'[1]Data SP'!#REF!</f>
        <v>#REF!</v>
      </c>
      <c r="E367" s="70"/>
      <c r="F367" s="28"/>
    </row>
    <row r="368" spans="1:6" s="27" customFormat="1" ht="15">
      <c r="A368" s="9" t="e">
        <f>+'[1]Data SP'!#REF!</f>
        <v>#REF!</v>
      </c>
      <c r="E368" s="70"/>
      <c r="F368" s="28"/>
    </row>
    <row r="369" spans="1:6" s="27" customFormat="1" ht="15">
      <c r="A369" s="9" t="e">
        <f>+'[1]Data SP'!#REF!</f>
        <v>#REF!</v>
      </c>
      <c r="E369" s="70"/>
      <c r="F369" s="28"/>
    </row>
    <row r="370" spans="1:6" s="27" customFormat="1" ht="15">
      <c r="A370" s="9" t="e">
        <f>+'[1]Data SP'!#REF!</f>
        <v>#REF!</v>
      </c>
      <c r="E370" s="70"/>
      <c r="F370" s="28"/>
    </row>
    <row r="371" spans="1:6" s="27" customFormat="1" ht="15">
      <c r="A371" s="9" t="e">
        <f>+'[1]Data SP'!#REF!</f>
        <v>#REF!</v>
      </c>
      <c r="E371" s="70"/>
      <c r="F371" s="28"/>
    </row>
    <row r="372" spans="1:6" s="27" customFormat="1" ht="15">
      <c r="A372" s="9" t="e">
        <f>+'[1]Data SP'!#REF!</f>
        <v>#REF!</v>
      </c>
      <c r="E372" s="70"/>
      <c r="F372" s="28"/>
    </row>
    <row r="373" spans="1:6" s="27" customFormat="1" ht="15">
      <c r="A373" s="9" t="e">
        <f>+'[1]Data SP'!#REF!</f>
        <v>#REF!</v>
      </c>
      <c r="E373" s="70"/>
      <c r="F373" s="28"/>
    </row>
    <row r="374" spans="1:6" s="27" customFormat="1" ht="15">
      <c r="A374" s="9" t="e">
        <f>+'[1]Data SP'!#REF!</f>
        <v>#REF!</v>
      </c>
      <c r="E374" s="70"/>
      <c r="F374" s="28"/>
    </row>
    <row r="375" spans="1:6" s="27" customFormat="1" ht="15">
      <c r="A375" s="9" t="e">
        <f>+'[1]Data SP'!#REF!</f>
        <v>#REF!</v>
      </c>
      <c r="E375" s="70"/>
      <c r="F375" s="28"/>
    </row>
    <row r="376" spans="1:6" s="27" customFormat="1" ht="15">
      <c r="A376" s="9" t="e">
        <f>+'[1]Data SP'!#REF!</f>
        <v>#REF!</v>
      </c>
      <c r="E376" s="70"/>
      <c r="F376" s="28"/>
    </row>
    <row r="377" spans="1:6" s="27" customFormat="1" ht="15">
      <c r="A377" s="9" t="e">
        <f>+'[1]Data SP'!#REF!</f>
        <v>#REF!</v>
      </c>
      <c r="E377" s="70"/>
      <c r="F377" s="28"/>
    </row>
    <row r="378" spans="1:6" s="27" customFormat="1" ht="15">
      <c r="A378" s="9" t="e">
        <f>+'[1]Data SP'!#REF!</f>
        <v>#REF!</v>
      </c>
      <c r="E378" s="70"/>
      <c r="F378" s="28"/>
    </row>
    <row r="379" spans="1:6" s="27" customFormat="1" ht="15">
      <c r="A379" s="9" t="e">
        <f>+'[1]Data SP'!#REF!</f>
        <v>#REF!</v>
      </c>
      <c r="E379" s="70"/>
      <c r="F379" s="28"/>
    </row>
    <row r="380" spans="1:6" s="27" customFormat="1" ht="15">
      <c r="A380" s="9" t="e">
        <f>+'[1]Data SP'!#REF!</f>
        <v>#REF!</v>
      </c>
      <c r="E380" s="70"/>
      <c r="F380" s="28"/>
    </row>
    <row r="381" spans="1:6" s="27" customFormat="1" ht="15">
      <c r="A381" s="9" t="e">
        <f>+'[1]Data SP'!#REF!</f>
        <v>#REF!</v>
      </c>
      <c r="E381" s="70"/>
      <c r="F381" s="28"/>
    </row>
    <row r="382" spans="1:6" s="27" customFormat="1" ht="15">
      <c r="A382" s="9" t="e">
        <f>+'[1]Data SP'!#REF!</f>
        <v>#REF!</v>
      </c>
      <c r="E382" s="70"/>
      <c r="F382" s="28"/>
    </row>
    <row r="383" spans="1:6" s="27" customFormat="1" ht="15">
      <c r="A383" s="9" t="e">
        <f>+'[1]Data SP'!#REF!</f>
        <v>#REF!</v>
      </c>
      <c r="E383" s="70"/>
      <c r="F383" s="28"/>
    </row>
    <row r="384" spans="1:6" s="27" customFormat="1" ht="15">
      <c r="A384" s="9" t="e">
        <f>+'[1]Data SP'!#REF!</f>
        <v>#REF!</v>
      </c>
      <c r="E384" s="70"/>
      <c r="F384" s="28"/>
    </row>
    <row r="385" spans="1:6" s="27" customFormat="1" ht="15">
      <c r="A385" s="9" t="e">
        <f>+'[1]Data SP'!#REF!</f>
        <v>#REF!</v>
      </c>
      <c r="E385" s="70"/>
      <c r="F385" s="28"/>
    </row>
    <row r="386" spans="1:6" s="27" customFormat="1" ht="15">
      <c r="A386" s="9" t="e">
        <f>+'[1]Data SP'!#REF!</f>
        <v>#REF!</v>
      </c>
      <c r="E386" s="70"/>
      <c r="F386" s="28"/>
    </row>
    <row r="387" spans="1:6" s="27" customFormat="1" ht="15">
      <c r="A387" s="9" t="e">
        <f>+'[1]Data SP'!#REF!</f>
        <v>#REF!</v>
      </c>
      <c r="E387" s="70"/>
      <c r="F387" s="28"/>
    </row>
    <row r="388" spans="1:6" s="27" customFormat="1" ht="15">
      <c r="A388" s="9" t="e">
        <f>+'[1]Data SP'!#REF!</f>
        <v>#REF!</v>
      </c>
      <c r="E388" s="70"/>
      <c r="F388" s="28"/>
    </row>
    <row r="389" spans="1:6" s="27" customFormat="1" ht="15">
      <c r="A389" s="9" t="e">
        <f>+'[1]Data SP'!#REF!</f>
        <v>#REF!</v>
      </c>
      <c r="E389" s="70"/>
      <c r="F389" s="28"/>
    </row>
    <row r="390" spans="1:6" s="27" customFormat="1" ht="15">
      <c r="A390" s="9" t="e">
        <f>+'[1]Data SP'!#REF!</f>
        <v>#REF!</v>
      </c>
      <c r="E390" s="70"/>
      <c r="F390" s="28"/>
    </row>
    <row r="391" spans="1:6" s="27" customFormat="1" ht="15">
      <c r="A391" s="9" t="e">
        <f>+'[1]Data SP'!#REF!</f>
        <v>#REF!</v>
      </c>
      <c r="E391" s="70"/>
      <c r="F391" s="28"/>
    </row>
    <row r="392" spans="1:6" s="27" customFormat="1" ht="15">
      <c r="A392" s="9" t="e">
        <f>+'[1]Data SP'!#REF!</f>
        <v>#REF!</v>
      </c>
      <c r="E392" s="70"/>
      <c r="F392" s="28"/>
    </row>
    <row r="393" spans="1:6" s="27" customFormat="1" ht="15">
      <c r="A393" s="9" t="e">
        <f>+'[1]Data SP'!#REF!</f>
        <v>#REF!</v>
      </c>
      <c r="E393" s="70"/>
      <c r="F393" s="28"/>
    </row>
    <row r="394" spans="1:6" s="27" customFormat="1" ht="15">
      <c r="A394" s="9" t="e">
        <f>+'[1]Data SP'!#REF!</f>
        <v>#REF!</v>
      </c>
      <c r="E394" s="70"/>
      <c r="F394" s="28"/>
    </row>
    <row r="395" spans="1:6" s="27" customFormat="1" ht="15">
      <c r="A395" s="9" t="e">
        <f>+'[1]Data SP'!#REF!</f>
        <v>#REF!</v>
      </c>
      <c r="E395" s="70"/>
      <c r="F395" s="28"/>
    </row>
    <row r="396" spans="1:6" s="27" customFormat="1" ht="15">
      <c r="A396" s="9" t="e">
        <f>+'[1]Data SP'!#REF!</f>
        <v>#REF!</v>
      </c>
      <c r="E396" s="70"/>
      <c r="F396" s="28"/>
    </row>
    <row r="397" spans="1:6" s="27" customFormat="1" ht="15">
      <c r="A397" s="9" t="e">
        <f>+'[1]Data SP'!#REF!</f>
        <v>#REF!</v>
      </c>
      <c r="E397" s="70"/>
      <c r="F397" s="28"/>
    </row>
    <row r="398" spans="1:6" s="27" customFormat="1" ht="15">
      <c r="A398" s="9" t="e">
        <f>+'[1]Data SP'!#REF!</f>
        <v>#REF!</v>
      </c>
      <c r="E398" s="70"/>
      <c r="F398" s="28"/>
    </row>
    <row r="399" spans="1:6" s="27" customFormat="1" ht="15">
      <c r="A399" s="9" t="e">
        <f>+'[1]Data SP'!#REF!</f>
        <v>#REF!</v>
      </c>
      <c r="E399" s="70"/>
      <c r="F399" s="28"/>
    </row>
    <row r="400" spans="1:6" s="27" customFormat="1" ht="15">
      <c r="A400" s="9" t="e">
        <f>+'[1]Data SP'!#REF!</f>
        <v>#REF!</v>
      </c>
      <c r="E400" s="70"/>
      <c r="F400" s="28"/>
    </row>
    <row r="401" spans="1:6" s="27" customFormat="1" ht="15">
      <c r="A401" s="9" t="e">
        <f>+'[1]Data SP'!#REF!</f>
        <v>#REF!</v>
      </c>
      <c r="E401" s="70"/>
      <c r="F401" s="28"/>
    </row>
    <row r="402" spans="1:6" s="27" customFormat="1" ht="15">
      <c r="A402" s="9" t="e">
        <f>+'[1]Data SP'!#REF!</f>
        <v>#REF!</v>
      </c>
      <c r="E402" s="70"/>
      <c r="F402" s="28"/>
    </row>
    <row r="403" spans="1:6" s="27" customFormat="1" ht="15">
      <c r="A403" s="9" t="e">
        <f>+'[1]Data SP'!#REF!</f>
        <v>#REF!</v>
      </c>
      <c r="E403" s="70"/>
      <c r="F403" s="28"/>
    </row>
    <row r="404" spans="1:6" s="27" customFormat="1" ht="15">
      <c r="A404" s="9" t="e">
        <f>+'[1]Data SP'!#REF!</f>
        <v>#REF!</v>
      </c>
      <c r="E404" s="70"/>
      <c r="F404" s="28"/>
    </row>
    <row r="405" spans="1:6" s="27" customFormat="1" ht="15">
      <c r="A405" s="9" t="e">
        <f>+'[1]Data SP'!#REF!</f>
        <v>#REF!</v>
      </c>
      <c r="E405" s="70"/>
      <c r="F405" s="28"/>
    </row>
    <row r="406" spans="1:6" s="27" customFormat="1" ht="15">
      <c r="A406" s="9" t="e">
        <f>+'[1]Data SP'!#REF!</f>
        <v>#REF!</v>
      </c>
      <c r="E406" s="70"/>
      <c r="F406" s="28"/>
    </row>
    <row r="407" spans="1:6" s="27" customFormat="1" ht="15">
      <c r="A407" s="9" t="e">
        <f>+'[1]Data SP'!#REF!</f>
        <v>#REF!</v>
      </c>
      <c r="E407" s="70"/>
      <c r="F407" s="28"/>
    </row>
    <row r="408" spans="1:6" s="27" customFormat="1" ht="15">
      <c r="A408" s="9" t="e">
        <f>+'[1]Data SP'!#REF!</f>
        <v>#REF!</v>
      </c>
      <c r="E408" s="70"/>
      <c r="F408" s="28"/>
    </row>
    <row r="409" spans="1:6" s="27" customFormat="1" ht="15">
      <c r="A409" s="9" t="e">
        <f>+'[1]Data SP'!#REF!</f>
        <v>#REF!</v>
      </c>
      <c r="E409" s="70"/>
      <c r="F409" s="28"/>
    </row>
    <row r="410" spans="1:6" s="27" customFormat="1" ht="15">
      <c r="A410" s="9" t="e">
        <f>+'[1]Data SP'!#REF!</f>
        <v>#REF!</v>
      </c>
      <c r="E410" s="70"/>
      <c r="F410" s="28"/>
    </row>
    <row r="411" spans="1:6" s="27" customFormat="1" ht="15">
      <c r="A411" s="9" t="e">
        <f>+'[1]Data SP'!#REF!</f>
        <v>#REF!</v>
      </c>
      <c r="E411" s="70"/>
      <c r="F411" s="28"/>
    </row>
    <row r="412" spans="1:6" s="27" customFormat="1" ht="15">
      <c r="A412" s="9" t="e">
        <f>+'[1]Data SP'!#REF!</f>
        <v>#REF!</v>
      </c>
      <c r="E412" s="70"/>
      <c r="F412" s="28"/>
    </row>
    <row r="413" spans="1:6" s="27" customFormat="1" ht="15">
      <c r="A413" s="9" t="e">
        <f>+'[1]Data SP'!#REF!</f>
        <v>#REF!</v>
      </c>
      <c r="E413" s="70"/>
      <c r="F413" s="28"/>
    </row>
    <row r="414" spans="1:6" s="27" customFormat="1" ht="15">
      <c r="A414" s="9" t="e">
        <f>+'[1]Data SP'!#REF!</f>
        <v>#REF!</v>
      </c>
      <c r="E414" s="70"/>
      <c r="F414" s="28"/>
    </row>
    <row r="415" spans="1:6" s="27" customFormat="1" ht="15">
      <c r="A415" s="9" t="e">
        <f>+'[1]Data SP'!#REF!</f>
        <v>#REF!</v>
      </c>
      <c r="E415" s="70"/>
      <c r="F415" s="28"/>
    </row>
    <row r="416" spans="1:6" s="27" customFormat="1" ht="15">
      <c r="A416" s="9" t="e">
        <f>+'[1]Data SP'!#REF!</f>
        <v>#REF!</v>
      </c>
      <c r="E416" s="70"/>
      <c r="F416" s="28"/>
    </row>
    <row r="417" spans="1:6" s="27" customFormat="1" ht="15">
      <c r="A417" s="9" t="e">
        <f>+'[1]Data SP'!#REF!</f>
        <v>#REF!</v>
      </c>
      <c r="E417" s="70"/>
      <c r="F417" s="28"/>
    </row>
    <row r="418" spans="1:6" s="27" customFormat="1" ht="15">
      <c r="A418" s="9" t="e">
        <f>+'[1]Data SP'!#REF!</f>
        <v>#REF!</v>
      </c>
      <c r="E418" s="70"/>
      <c r="F418" s="28"/>
    </row>
    <row r="419" spans="1:6" s="27" customFormat="1" ht="15">
      <c r="A419" s="9" t="e">
        <f>+'[1]Data SP'!#REF!</f>
        <v>#REF!</v>
      </c>
      <c r="E419" s="70"/>
      <c r="F419" s="28"/>
    </row>
    <row r="420" spans="1:6" s="27" customFormat="1" ht="15">
      <c r="A420" s="9" t="e">
        <f>+'[1]Data SP'!#REF!</f>
        <v>#REF!</v>
      </c>
      <c r="E420" s="70"/>
      <c r="F420" s="28"/>
    </row>
    <row r="421" spans="1:6" s="27" customFormat="1" ht="15">
      <c r="A421" s="9" t="e">
        <f>+'[1]Data SP'!#REF!</f>
        <v>#REF!</v>
      </c>
      <c r="E421" s="70"/>
      <c r="F421" s="28"/>
    </row>
    <row r="422" spans="1:6" s="27" customFormat="1" ht="15">
      <c r="A422" s="9" t="e">
        <f>+'[1]Data SP'!#REF!</f>
        <v>#REF!</v>
      </c>
      <c r="E422" s="70"/>
      <c r="F422" s="28"/>
    </row>
    <row r="423" spans="1:6" s="27" customFormat="1" ht="15">
      <c r="A423" s="9" t="e">
        <f>+'[1]Data SP'!#REF!</f>
        <v>#REF!</v>
      </c>
      <c r="E423" s="70"/>
      <c r="F423" s="28"/>
    </row>
    <row r="424" spans="1:6" s="27" customFormat="1" ht="15">
      <c r="A424" s="9" t="e">
        <f>+'[1]Data SP'!#REF!</f>
        <v>#REF!</v>
      </c>
      <c r="E424" s="70"/>
      <c r="F424" s="28"/>
    </row>
    <row r="425" spans="1:6" s="27" customFormat="1" ht="15">
      <c r="A425" s="9" t="e">
        <f>+'[1]Data SP'!#REF!</f>
        <v>#REF!</v>
      </c>
      <c r="E425" s="70"/>
      <c r="F425" s="28"/>
    </row>
    <row r="426" spans="1:6" s="27" customFormat="1" ht="15">
      <c r="A426" s="9" t="e">
        <f>+'[1]Data SP'!#REF!</f>
        <v>#REF!</v>
      </c>
      <c r="E426" s="70"/>
      <c r="F426" s="28"/>
    </row>
    <row r="427" spans="1:6" s="27" customFormat="1" ht="15">
      <c r="A427" s="9" t="e">
        <f>+'[1]Data SP'!#REF!</f>
        <v>#REF!</v>
      </c>
      <c r="E427" s="70"/>
      <c r="F427" s="28"/>
    </row>
    <row r="428" spans="1:6" s="27" customFormat="1" ht="15">
      <c r="A428" s="9" t="e">
        <f>+'[1]Data SP'!#REF!</f>
        <v>#REF!</v>
      </c>
      <c r="E428" s="70"/>
      <c r="F428" s="28"/>
    </row>
    <row r="429" spans="1:6" s="27" customFormat="1" ht="15">
      <c r="A429" s="9" t="e">
        <f>+'[1]Data SP'!#REF!</f>
        <v>#REF!</v>
      </c>
      <c r="E429" s="70"/>
      <c r="F429" s="28"/>
    </row>
    <row r="430" spans="1:6" s="27" customFormat="1" ht="15">
      <c r="A430" s="9" t="e">
        <f>+'[1]Data SP'!#REF!</f>
        <v>#REF!</v>
      </c>
      <c r="E430" s="70"/>
      <c r="F430" s="28"/>
    </row>
    <row r="431" spans="1:6" s="27" customFormat="1" ht="15">
      <c r="A431" s="9" t="e">
        <f>+'[1]Data SP'!#REF!</f>
        <v>#REF!</v>
      </c>
      <c r="E431" s="70"/>
      <c r="F431" s="28"/>
    </row>
    <row r="432" spans="1:6" s="27" customFormat="1" ht="15">
      <c r="A432" s="9" t="e">
        <f>+'[1]Data SP'!#REF!</f>
        <v>#REF!</v>
      </c>
      <c r="E432" s="70"/>
      <c r="F432" s="28"/>
    </row>
    <row r="433" spans="1:6" s="27" customFormat="1" ht="15">
      <c r="A433" s="9" t="e">
        <f>+'[1]Data SP'!#REF!</f>
        <v>#REF!</v>
      </c>
      <c r="E433" s="70"/>
      <c r="F433" s="28"/>
    </row>
    <row r="434" spans="1:6" s="27" customFormat="1" ht="15">
      <c r="A434" s="9" t="e">
        <f>+'[1]Data SP'!#REF!</f>
        <v>#REF!</v>
      </c>
      <c r="E434" s="70"/>
      <c r="F434" s="28"/>
    </row>
    <row r="435" spans="1:6" s="27" customFormat="1" ht="15">
      <c r="A435" s="9" t="e">
        <f>+'[1]Data SP'!#REF!</f>
        <v>#REF!</v>
      </c>
      <c r="E435" s="70"/>
      <c r="F435" s="28"/>
    </row>
    <row r="436" spans="1:6" s="27" customFormat="1" ht="15">
      <c r="A436" s="9" t="e">
        <f>+'[1]Data SP'!#REF!</f>
        <v>#REF!</v>
      </c>
      <c r="E436" s="70"/>
      <c r="F436" s="28"/>
    </row>
    <row r="437" spans="1:6" s="27" customFormat="1" ht="15">
      <c r="A437" s="9" t="e">
        <f>+'[1]Data SP'!#REF!</f>
        <v>#REF!</v>
      </c>
      <c r="E437" s="70"/>
      <c r="F437" s="28"/>
    </row>
    <row r="438" spans="1:6" s="27" customFormat="1" ht="15">
      <c r="A438" s="9" t="e">
        <f>+'[1]Data SP'!#REF!</f>
        <v>#REF!</v>
      </c>
      <c r="E438" s="70"/>
      <c r="F438" s="28"/>
    </row>
    <row r="439" spans="1:6" s="27" customFormat="1" ht="15">
      <c r="A439" s="9" t="e">
        <f>+'[1]Data SP'!#REF!</f>
        <v>#REF!</v>
      </c>
      <c r="E439" s="70"/>
      <c r="F439" s="28"/>
    </row>
    <row r="440" spans="1:6" s="27" customFormat="1" ht="15">
      <c r="A440" s="9" t="e">
        <f>+'[1]Data SP'!#REF!</f>
        <v>#REF!</v>
      </c>
      <c r="E440" s="70"/>
      <c r="F440" s="28"/>
    </row>
    <row r="441" spans="1:6" s="27" customFormat="1" ht="15">
      <c r="A441" s="9" t="e">
        <f>+'[1]Data SP'!#REF!</f>
        <v>#REF!</v>
      </c>
      <c r="E441" s="70"/>
      <c r="F441" s="28"/>
    </row>
    <row r="442" spans="1:6" s="27" customFormat="1" ht="15">
      <c r="A442" s="9" t="e">
        <f>+'[1]Data SP'!#REF!</f>
        <v>#REF!</v>
      </c>
      <c r="E442" s="70"/>
      <c r="F442" s="28"/>
    </row>
    <row r="443" spans="1:6" s="27" customFormat="1" ht="15">
      <c r="A443" s="9" t="e">
        <f>+'[1]Data SP'!#REF!</f>
        <v>#REF!</v>
      </c>
      <c r="E443" s="70"/>
      <c r="F443" s="28"/>
    </row>
    <row r="444" spans="1:6" s="27" customFormat="1" ht="15">
      <c r="A444" s="9" t="e">
        <f>+'[1]Data SP'!#REF!</f>
        <v>#REF!</v>
      </c>
      <c r="E444" s="70"/>
      <c r="F444" s="28"/>
    </row>
    <row r="445" spans="1:6" s="27" customFormat="1" ht="15">
      <c r="A445" s="9" t="e">
        <f>+'[1]Data SP'!#REF!</f>
        <v>#REF!</v>
      </c>
      <c r="E445" s="70"/>
      <c r="F445" s="28"/>
    </row>
    <row r="446" spans="1:6" s="27" customFormat="1" ht="15">
      <c r="A446" s="9" t="e">
        <f>+'[1]Data SP'!#REF!</f>
        <v>#REF!</v>
      </c>
      <c r="E446" s="70"/>
      <c r="F446" s="28"/>
    </row>
    <row r="447" spans="1:6" s="27" customFormat="1" ht="15">
      <c r="A447" s="9" t="e">
        <f>+'[1]Data SP'!#REF!</f>
        <v>#REF!</v>
      </c>
      <c r="E447" s="70"/>
      <c r="F447" s="28"/>
    </row>
    <row r="448" spans="1:6" s="27" customFormat="1" ht="15">
      <c r="A448" s="9" t="e">
        <f>+'[1]Data SP'!#REF!</f>
        <v>#REF!</v>
      </c>
      <c r="E448" s="70"/>
      <c r="F448" s="28"/>
    </row>
    <row r="449" spans="1:6" s="27" customFormat="1" ht="15">
      <c r="A449" s="9" t="e">
        <f>+'[1]Data SP'!#REF!</f>
        <v>#REF!</v>
      </c>
      <c r="E449" s="70"/>
      <c r="F449" s="28"/>
    </row>
    <row r="450" spans="1:6" s="27" customFormat="1" ht="15">
      <c r="A450" s="9" t="e">
        <f>+'[1]Data SP'!#REF!</f>
        <v>#REF!</v>
      </c>
      <c r="E450" s="70"/>
      <c r="F450" s="28"/>
    </row>
    <row r="451" spans="1:6" s="27" customFormat="1" ht="15">
      <c r="A451" s="9" t="e">
        <f>+'[1]Data SP'!#REF!</f>
        <v>#REF!</v>
      </c>
      <c r="E451" s="70"/>
      <c r="F451" s="28"/>
    </row>
    <row r="452" spans="1:6" s="27" customFormat="1" ht="15">
      <c r="A452" s="9" t="e">
        <f>+'[1]Data SP'!#REF!</f>
        <v>#REF!</v>
      </c>
      <c r="E452" s="70"/>
      <c r="F452" s="28"/>
    </row>
    <row r="453" spans="1:6" s="27" customFormat="1" ht="15">
      <c r="A453" s="9" t="e">
        <f>+'[1]Data SP'!#REF!</f>
        <v>#REF!</v>
      </c>
      <c r="E453" s="70"/>
      <c r="F453" s="28"/>
    </row>
    <row r="454" spans="1:6" s="27" customFormat="1" ht="15">
      <c r="A454" s="9" t="e">
        <f>+'[1]Data SP'!#REF!</f>
        <v>#REF!</v>
      </c>
      <c r="E454" s="70"/>
      <c r="F454" s="28"/>
    </row>
    <row r="455" spans="1:6" s="27" customFormat="1" ht="15">
      <c r="A455" s="9" t="e">
        <f>+'[1]Data SP'!#REF!</f>
        <v>#REF!</v>
      </c>
      <c r="E455" s="70"/>
      <c r="F455" s="28"/>
    </row>
    <row r="456" spans="1:6" s="27" customFormat="1" ht="15">
      <c r="A456" s="9" t="e">
        <f>+'[1]Data SP'!#REF!</f>
        <v>#REF!</v>
      </c>
      <c r="E456" s="70"/>
      <c r="F456" s="28"/>
    </row>
    <row r="457" spans="1:6" s="27" customFormat="1" ht="15">
      <c r="A457" s="9" t="e">
        <f>+'[1]Data SP'!#REF!</f>
        <v>#REF!</v>
      </c>
      <c r="E457" s="70"/>
      <c r="F457" s="28"/>
    </row>
    <row r="458" spans="1:6" s="27" customFormat="1" ht="15">
      <c r="A458" s="9" t="e">
        <f>+'[1]Data SP'!#REF!</f>
        <v>#REF!</v>
      </c>
      <c r="E458" s="70"/>
      <c r="F458" s="28"/>
    </row>
    <row r="459" spans="1:6" s="27" customFormat="1" ht="15">
      <c r="A459" s="9" t="e">
        <f>+'[1]Data SP'!#REF!</f>
        <v>#REF!</v>
      </c>
      <c r="E459" s="70"/>
      <c r="F459" s="28"/>
    </row>
    <row r="460" spans="1:6" s="27" customFormat="1" ht="15">
      <c r="A460" s="9" t="e">
        <f>+'[1]Data SP'!#REF!</f>
        <v>#REF!</v>
      </c>
      <c r="E460" s="70"/>
      <c r="F460" s="28"/>
    </row>
    <row r="461" spans="1:6" s="27" customFormat="1" ht="15">
      <c r="A461" s="9" t="e">
        <f>+'[1]Data SP'!#REF!</f>
        <v>#REF!</v>
      </c>
      <c r="E461" s="70"/>
      <c r="F461" s="28"/>
    </row>
    <row r="462" spans="1:6" s="27" customFormat="1" ht="15">
      <c r="A462" s="9" t="e">
        <f>+'[1]Data SP'!#REF!</f>
        <v>#REF!</v>
      </c>
      <c r="E462" s="70"/>
      <c r="F462" s="28"/>
    </row>
    <row r="463" spans="1:6" s="27" customFormat="1" ht="15">
      <c r="A463" s="9" t="e">
        <f>+'[1]Data SP'!#REF!</f>
        <v>#REF!</v>
      </c>
      <c r="E463" s="70"/>
      <c r="F463" s="28"/>
    </row>
    <row r="464" spans="1:6" s="27" customFormat="1" ht="15">
      <c r="A464" s="9" t="e">
        <f>+'[1]Data SP'!#REF!</f>
        <v>#REF!</v>
      </c>
      <c r="E464" s="70"/>
      <c r="F464" s="28"/>
    </row>
    <row r="465" spans="1:6" s="27" customFormat="1" ht="15">
      <c r="A465" s="9" t="e">
        <f>+'[1]Data SP'!#REF!</f>
        <v>#REF!</v>
      </c>
      <c r="E465" s="70"/>
      <c r="F465" s="28"/>
    </row>
    <row r="466" spans="1:6" s="27" customFormat="1" ht="15">
      <c r="A466" s="9" t="e">
        <f>+'[1]Data SP'!#REF!</f>
        <v>#REF!</v>
      </c>
      <c r="E466" s="70"/>
      <c r="F466" s="28"/>
    </row>
    <row r="467" spans="1:6" s="27" customFormat="1" ht="15">
      <c r="A467" s="9" t="e">
        <f>+'[1]Data SP'!#REF!</f>
        <v>#REF!</v>
      </c>
      <c r="E467" s="70"/>
      <c r="F467" s="28"/>
    </row>
    <row r="468" spans="1:6" s="27" customFormat="1" ht="15">
      <c r="A468" s="9" t="e">
        <f>+'[1]Data SP'!#REF!</f>
        <v>#REF!</v>
      </c>
      <c r="E468" s="70"/>
      <c r="F468" s="28"/>
    </row>
    <row r="469" spans="1:6" s="27" customFormat="1" ht="15">
      <c r="A469" s="9" t="e">
        <f>+'[1]Data SP'!#REF!</f>
        <v>#REF!</v>
      </c>
      <c r="E469" s="70"/>
      <c r="F469" s="28"/>
    </row>
    <row r="470" spans="1:6" s="27" customFormat="1" ht="15">
      <c r="A470" s="9" t="e">
        <f>+'[1]Data SP'!#REF!</f>
        <v>#REF!</v>
      </c>
      <c r="E470" s="70"/>
      <c r="F470" s="28"/>
    </row>
    <row r="471" spans="1:6" s="27" customFormat="1" ht="15">
      <c r="A471" s="9" t="e">
        <f>+'[1]Data SP'!#REF!</f>
        <v>#REF!</v>
      </c>
      <c r="E471" s="70"/>
      <c r="F471" s="28"/>
    </row>
    <row r="472" spans="1:6" s="27" customFormat="1" ht="15">
      <c r="A472" s="9" t="e">
        <f>+'[1]Data SP'!#REF!</f>
        <v>#REF!</v>
      </c>
      <c r="E472" s="70"/>
      <c r="F472" s="28"/>
    </row>
    <row r="473" spans="1:6" s="27" customFormat="1" ht="15">
      <c r="A473" s="9" t="e">
        <f>+'[1]Data SP'!#REF!</f>
        <v>#REF!</v>
      </c>
      <c r="E473" s="70"/>
      <c r="F473" s="28"/>
    </row>
    <row r="474" spans="1:6" s="27" customFormat="1" ht="15">
      <c r="A474" s="9" t="e">
        <f>+'[1]Data SP'!#REF!</f>
        <v>#REF!</v>
      </c>
      <c r="E474" s="70"/>
      <c r="F474" s="28"/>
    </row>
    <row r="475" spans="1:6" s="27" customFormat="1" ht="15">
      <c r="A475" s="9" t="e">
        <f>+'[1]Data SP'!#REF!</f>
        <v>#REF!</v>
      </c>
      <c r="E475" s="70"/>
      <c r="F475" s="28"/>
    </row>
    <row r="476" spans="1:6" s="27" customFormat="1" ht="15">
      <c r="A476" s="9" t="e">
        <f>+'[1]Data SP'!#REF!</f>
        <v>#REF!</v>
      </c>
      <c r="E476" s="70"/>
      <c r="F476" s="28"/>
    </row>
    <row r="477" spans="1:6" s="27" customFormat="1" ht="15">
      <c r="A477" s="9" t="e">
        <f>+'[1]Data SP'!#REF!</f>
        <v>#REF!</v>
      </c>
      <c r="E477" s="70"/>
      <c r="F477" s="28"/>
    </row>
    <row r="478" spans="1:6" s="27" customFormat="1" ht="15">
      <c r="A478" s="9" t="e">
        <f>+'[1]Data SP'!#REF!</f>
        <v>#REF!</v>
      </c>
      <c r="E478" s="70"/>
      <c r="F478" s="28"/>
    </row>
    <row r="479" spans="1:6" s="27" customFormat="1" ht="15">
      <c r="A479" s="9" t="e">
        <f>+'[1]Data SP'!#REF!</f>
        <v>#REF!</v>
      </c>
      <c r="E479" s="70"/>
      <c r="F479" s="28"/>
    </row>
    <row r="480" spans="1:6" s="27" customFormat="1" ht="15">
      <c r="A480" s="9" t="e">
        <f>+'[1]Data SP'!#REF!</f>
        <v>#REF!</v>
      </c>
      <c r="E480" s="70"/>
      <c r="F480" s="28"/>
    </row>
    <row r="481" spans="1:6" s="27" customFormat="1" ht="15">
      <c r="A481" s="9" t="e">
        <f>+'[1]Data SP'!#REF!</f>
        <v>#REF!</v>
      </c>
      <c r="E481" s="70"/>
      <c r="F481" s="28"/>
    </row>
    <row r="482" spans="1:6" s="27" customFormat="1" ht="15">
      <c r="A482" s="9" t="e">
        <f>+'[1]Data SP'!#REF!</f>
        <v>#REF!</v>
      </c>
      <c r="E482" s="70"/>
      <c r="F482" s="28"/>
    </row>
    <row r="483" spans="1:6" s="27" customFormat="1" ht="15">
      <c r="A483" s="9" t="e">
        <f>+'[1]Data SP'!#REF!</f>
        <v>#REF!</v>
      </c>
      <c r="E483" s="70"/>
      <c r="F483" s="28"/>
    </row>
    <row r="484" spans="1:6" s="27" customFormat="1" ht="15">
      <c r="A484" s="9" t="e">
        <f>+'[1]Data SP'!#REF!</f>
        <v>#REF!</v>
      </c>
      <c r="E484" s="70"/>
      <c r="F484" s="28"/>
    </row>
  </sheetData>
  <mergeCells count="19">
    <mergeCell ref="B42:C42"/>
    <mergeCell ref="D42:I42"/>
    <mergeCell ref="B33:I33"/>
    <mergeCell ref="B36:I36"/>
    <mergeCell ref="B37:I37"/>
    <mergeCell ref="B38:I38"/>
    <mergeCell ref="B39:I39"/>
    <mergeCell ref="B40:I40"/>
    <mergeCell ref="B32:I32"/>
    <mergeCell ref="B2:I2"/>
    <mergeCell ref="B3:I3"/>
    <mergeCell ref="B28:I28"/>
    <mergeCell ref="B31:I31"/>
    <mergeCell ref="B22:G22"/>
    <mergeCell ref="B24:G24"/>
    <mergeCell ref="B23:G23"/>
    <mergeCell ref="I7:I21"/>
    <mergeCell ref="I22:I24"/>
    <mergeCell ref="B25:I25"/>
  </mergeCells>
  <pageMargins left="0.2" right="0"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topLeftCell="A13" workbookViewId="0">
      <selection activeCell="D11" sqref="D11:D25"/>
    </sheetView>
  </sheetViews>
  <sheetFormatPr defaultColWidth="9.140625" defaultRowHeight="15.75"/>
  <cols>
    <col min="1" max="1" width="6.42578125" style="9" customWidth="1"/>
    <col min="2" max="2" width="13.5703125" style="12" customWidth="1"/>
    <col min="3" max="3" width="25.42578125" style="12" customWidth="1"/>
    <col min="4" max="4" width="8.28515625" style="12" customWidth="1"/>
    <col min="5" max="5" width="10.7109375" style="12" customWidth="1"/>
    <col min="6" max="6" width="11.42578125" style="12" customWidth="1"/>
    <col min="7" max="7" width="0.85546875" style="12" hidden="1" customWidth="1"/>
    <col min="8" max="8" width="2.42578125" style="12" customWidth="1"/>
    <col min="9" max="9" width="13.140625" style="12" customWidth="1"/>
    <col min="10" max="16384" width="9.140625" style="12"/>
  </cols>
  <sheetData>
    <row r="1" spans="1:9" s="6" customFormat="1" ht="72.75" customHeight="1">
      <c r="A1" s="108" t="s">
        <v>135</v>
      </c>
      <c r="B1" s="108"/>
      <c r="C1" s="108"/>
      <c r="D1" s="108"/>
      <c r="E1" s="108"/>
      <c r="F1" s="108"/>
      <c r="G1" s="108"/>
      <c r="H1" s="108"/>
      <c r="I1" s="108"/>
    </row>
    <row r="2" spans="1:9" s="7" customFormat="1">
      <c r="A2" s="150"/>
      <c r="B2" s="150"/>
      <c r="C2" s="150"/>
      <c r="D2" s="150"/>
      <c r="E2" s="150"/>
      <c r="F2" s="150"/>
    </row>
    <row r="3" spans="1:9" s="7" customFormat="1" ht="20.25">
      <c r="A3" s="157" t="s">
        <v>107</v>
      </c>
      <c r="B3" s="157"/>
      <c r="C3" s="157"/>
      <c r="D3" s="157"/>
      <c r="E3" s="157"/>
      <c r="F3" s="157"/>
      <c r="G3" s="157"/>
      <c r="H3" s="157"/>
      <c r="I3" s="157"/>
    </row>
    <row r="4" spans="1:9" s="6" customFormat="1" ht="15.75" customHeight="1">
      <c r="A4" s="101" t="s">
        <v>54</v>
      </c>
      <c r="B4" s="101"/>
      <c r="C4" s="158" t="str">
        <f>IF('Đơn đặt hàng'!C5:I5="","",'Đơn đặt hàng'!C5:I5)</f>
        <v>Công ty CP CHM Việt Nam</v>
      </c>
      <c r="D4" s="158"/>
      <c r="E4" s="158"/>
      <c r="F4" s="158"/>
      <c r="G4" s="158"/>
      <c r="H4" s="158"/>
      <c r="I4" s="158"/>
    </row>
    <row r="5" spans="1:9" s="6" customFormat="1" ht="33.75" customHeight="1">
      <c r="A5" s="101" t="s">
        <v>53</v>
      </c>
      <c r="B5" s="101"/>
      <c r="C5" s="159" t="str">
        <f>IF('Đơn đặt hàng'!C6:I6="","",'Đơn đặt hàng'!C6:I6)</f>
        <v>Số 18A, ngách 92, ngõ Gốc Đề, đường Minh Khai, phường Tương Mai, TP.Hà Nội.</v>
      </c>
      <c r="D5" s="159"/>
      <c r="E5" s="159"/>
      <c r="F5" s="159"/>
      <c r="G5" s="159"/>
      <c r="H5" s="159"/>
      <c r="I5" s="159"/>
    </row>
    <row r="6" spans="1:9" s="6" customFormat="1">
      <c r="A6" s="101" t="s">
        <v>11</v>
      </c>
      <c r="B6" s="101"/>
      <c r="C6" s="160" t="str">
        <f>IF('Đơn đặt hàng'!C7:I7="","",'Đơn đặt hàng'!C7:I7)</f>
        <v>0107763332</v>
      </c>
      <c r="D6" s="160"/>
      <c r="E6" s="160"/>
      <c r="F6" s="160"/>
      <c r="G6" s="160"/>
      <c r="H6" s="160"/>
      <c r="I6" s="160"/>
    </row>
    <row r="7" spans="1:9" s="6" customFormat="1" ht="15.75" customHeight="1">
      <c r="A7" s="101" t="s">
        <v>46</v>
      </c>
      <c r="B7" s="101"/>
      <c r="C7" s="101" t="str">
        <f>IF('Đơn đặt hàng'!C8:F8="","",'Đơn đặt hàng'!C8:F8)</f>
        <v>ABC</v>
      </c>
      <c r="D7" s="101"/>
      <c r="E7" s="101"/>
      <c r="F7" s="101"/>
      <c r="G7" s="101"/>
      <c r="H7" s="101"/>
      <c r="I7" s="101"/>
    </row>
    <row r="8" spans="1:9" s="6" customFormat="1" ht="15.75" customHeight="1">
      <c r="A8" s="101" t="s">
        <v>47</v>
      </c>
      <c r="B8" s="101"/>
      <c r="C8" s="101" t="str">
        <f>IF('Đơn đặt hàng'!C9:F9="","",'Đơn đặt hàng'!C9:F9)</f>
        <v>0123456789</v>
      </c>
      <c r="D8" s="101"/>
      <c r="E8" s="101"/>
      <c r="F8" s="101"/>
      <c r="G8" s="101"/>
      <c r="H8" s="101"/>
      <c r="I8" s="101"/>
    </row>
    <row r="9" spans="1:9" s="6" customFormat="1">
      <c r="A9" s="127" t="s">
        <v>89</v>
      </c>
      <c r="B9" s="127"/>
      <c r="C9" s="127"/>
      <c r="D9" s="127"/>
      <c r="E9" s="127"/>
      <c r="F9" s="127"/>
    </row>
    <row r="10" spans="1:9" s="6" customFormat="1" ht="31.5">
      <c r="A10" s="1" t="s">
        <v>14</v>
      </c>
      <c r="B10" s="125" t="s">
        <v>2</v>
      </c>
      <c r="C10" s="126"/>
      <c r="D10" s="2" t="s">
        <v>26</v>
      </c>
      <c r="E10" s="2" t="s">
        <v>3</v>
      </c>
      <c r="F10" s="37" t="s">
        <v>4</v>
      </c>
      <c r="G10" s="153" t="s">
        <v>6</v>
      </c>
      <c r="H10" s="153"/>
      <c r="I10" s="153"/>
    </row>
    <row r="11" spans="1:9" s="6" customFormat="1">
      <c r="A11" s="1">
        <v>1</v>
      </c>
      <c r="B11" s="89" t="str">
        <f>IFERROR(VLOOKUP($E11,'DATA SP'!$C$2:$I$72,3,0),"")</f>
        <v>G2_TV LONG NGU VONG NGUYET 2BX160G+TRA</v>
      </c>
      <c r="C11" s="90"/>
      <c r="D11" s="8" t="str">
        <f>IFERROR(VLOOKUP($E11,'DATA SP'!$C$2:$I$72,4,0),"")</f>
        <v>Hộp</v>
      </c>
      <c r="E11" s="36" t="str">
        <f>IF('Đơn đặt hàng'!E12="","",'Đơn đặt hàng'!E12)</f>
        <v>G2</v>
      </c>
      <c r="F11" s="36">
        <f>IF('Đơn đặt hàng'!F12="","",'Đơn đặt hàng'!F12)</f>
        <v>10</v>
      </c>
      <c r="G11" s="35"/>
      <c r="H11" s="154"/>
      <c r="I11" s="155"/>
    </row>
    <row r="12" spans="1:9" s="6" customFormat="1" ht="15.75" customHeight="1">
      <c r="A12" s="1">
        <v>2</v>
      </c>
      <c r="B12" s="89" t="str">
        <f>IFERROR(VLOOKUP($E12,'DATA SP'!$C$2:$I$72,3,0),"")</f>
        <v>60_Dau xanh 0TR 150g</v>
      </c>
      <c r="C12" s="90"/>
      <c r="D12" s="8" t="str">
        <f>IFERROR(VLOOKUP($E12,'DATA SP'!$C$2:$I$72,4,0),"")</f>
        <v>Cái</v>
      </c>
      <c r="E12" s="36">
        <f>IF('Đơn đặt hàng'!E13="","",'Đơn đặt hàng'!E13)</f>
        <v>60</v>
      </c>
      <c r="F12" s="36">
        <f>IF('Đơn đặt hàng'!F13="","",'Đơn đặt hàng'!F13)</f>
        <v>100</v>
      </c>
      <c r="G12" s="35"/>
      <c r="H12" s="154"/>
      <c r="I12" s="155"/>
    </row>
    <row r="13" spans="1:9" s="6" customFormat="1" ht="15.75" customHeight="1">
      <c r="A13" s="1">
        <v>3</v>
      </c>
      <c r="B13" s="89" t="str">
        <f>IFERROR(VLOOKUP($E13,'DATA SP'!$C$2:$I$72,3,0),"")</f>
        <v>95_DEO HAT SEN 0TR 180G</v>
      </c>
      <c r="C13" s="90"/>
      <c r="D13" s="8" t="str">
        <f>IFERROR(VLOOKUP($E13,'DATA SP'!$C$2:$I$72,4,0),"")</f>
        <v>Cái</v>
      </c>
      <c r="E13" s="36">
        <f>IF('Đơn đặt hàng'!E14="","",'Đơn đặt hàng'!E14)</f>
        <v>95</v>
      </c>
      <c r="F13" s="36">
        <f>IF('Đơn đặt hàng'!F14="","",'Đơn đặt hàng'!F14)</f>
        <v>100</v>
      </c>
      <c r="G13" s="35"/>
      <c r="H13" s="154"/>
      <c r="I13" s="155"/>
    </row>
    <row r="14" spans="1:9" s="6" customFormat="1">
      <c r="A14" s="1">
        <v>4</v>
      </c>
      <c r="B14" s="89" t="str">
        <f>IFERROR(VLOOKUP($E14,'DATA SP'!$C$2:$I$72,3,0),"")</f>
        <v/>
      </c>
      <c r="C14" s="90"/>
      <c r="D14" s="8" t="str">
        <f>IFERROR(VLOOKUP($E14,'DATA SP'!$C$2:$I$72,4,0),"")</f>
        <v/>
      </c>
      <c r="E14" s="36" t="str">
        <f>IF('Đơn đặt hàng'!E15="","",'Đơn đặt hàng'!E15)</f>
        <v/>
      </c>
      <c r="F14" s="36" t="str">
        <f>IF('Đơn đặt hàng'!F15="","",'Đơn đặt hàng'!F15)</f>
        <v/>
      </c>
      <c r="G14" s="35"/>
      <c r="H14" s="154"/>
      <c r="I14" s="155"/>
    </row>
    <row r="15" spans="1:9" s="6" customFormat="1">
      <c r="A15" s="1">
        <v>5</v>
      </c>
      <c r="B15" s="89" t="str">
        <f>IFERROR(VLOOKUP($E15,'DATA SP'!$C$2:$I$72,3,0),"")</f>
        <v/>
      </c>
      <c r="C15" s="90"/>
      <c r="D15" s="8" t="str">
        <f>IFERROR(VLOOKUP($E15,'DATA SP'!$C$2:$I$72,4,0),"")</f>
        <v/>
      </c>
      <c r="E15" s="36" t="str">
        <f>IF('Đơn đặt hàng'!E16="","",'Đơn đặt hàng'!E16)</f>
        <v/>
      </c>
      <c r="F15" s="36" t="str">
        <f>IF('Đơn đặt hàng'!F16="","",'Đơn đặt hàng'!F16)</f>
        <v/>
      </c>
      <c r="G15" s="35"/>
      <c r="H15" s="154"/>
      <c r="I15" s="155"/>
    </row>
    <row r="16" spans="1:9" s="6" customFormat="1">
      <c r="A16" s="1">
        <v>6</v>
      </c>
      <c r="B16" s="89" t="str">
        <f>IFERROR(VLOOKUP($E16,'DATA SP'!$C$2:$I$72,3,0),"")</f>
        <v/>
      </c>
      <c r="C16" s="90"/>
      <c r="D16" s="8" t="str">
        <f>IFERROR(VLOOKUP($E16,'DATA SP'!$C$2:$I$72,4,0),"")</f>
        <v/>
      </c>
      <c r="E16" s="36" t="str">
        <f>IF('Đơn đặt hàng'!E17="","",'Đơn đặt hàng'!E17)</f>
        <v/>
      </c>
      <c r="F16" s="36" t="str">
        <f>IF('Đơn đặt hàng'!F17="","",'Đơn đặt hàng'!F17)</f>
        <v/>
      </c>
      <c r="G16" s="35"/>
      <c r="H16" s="154"/>
      <c r="I16" s="155"/>
    </row>
    <row r="17" spans="1:9" s="6" customFormat="1">
      <c r="A17" s="1">
        <v>7</v>
      </c>
      <c r="B17" s="89" t="str">
        <f>IFERROR(VLOOKUP($E17,'DATA SP'!$C$2:$I$72,3,0),"")</f>
        <v/>
      </c>
      <c r="C17" s="90"/>
      <c r="D17" s="8" t="str">
        <f>IFERROR(VLOOKUP($E17,'DATA SP'!$C$2:$I$72,4,0),"")</f>
        <v/>
      </c>
      <c r="E17" s="36" t="str">
        <f>IF('Đơn đặt hàng'!E18="","",'Đơn đặt hàng'!E18)</f>
        <v/>
      </c>
      <c r="F17" s="36" t="str">
        <f>IF('Đơn đặt hàng'!F18="","",'Đơn đặt hàng'!F18)</f>
        <v/>
      </c>
      <c r="G17" s="35"/>
      <c r="H17" s="154"/>
      <c r="I17" s="155"/>
    </row>
    <row r="18" spans="1:9" s="6" customFormat="1">
      <c r="A18" s="1">
        <v>8</v>
      </c>
      <c r="B18" s="89" t="str">
        <f>IFERROR(VLOOKUP($E18,'DATA SP'!$C$2:$I$72,3,0),"")</f>
        <v/>
      </c>
      <c r="C18" s="90"/>
      <c r="D18" s="8" t="str">
        <f>IFERROR(VLOOKUP($E18,'DATA SP'!$C$2:$I$72,4,0),"")</f>
        <v/>
      </c>
      <c r="E18" s="36" t="str">
        <f>IF('Đơn đặt hàng'!E19="","",'Đơn đặt hàng'!E19)</f>
        <v/>
      </c>
      <c r="F18" s="36" t="str">
        <f>IF('Đơn đặt hàng'!F19="","",'Đơn đặt hàng'!F19)</f>
        <v/>
      </c>
      <c r="G18" s="35"/>
      <c r="H18" s="154"/>
      <c r="I18" s="155"/>
    </row>
    <row r="19" spans="1:9" s="6" customFormat="1">
      <c r="A19" s="1">
        <v>9</v>
      </c>
      <c r="B19" s="89" t="str">
        <f>IFERROR(VLOOKUP($E19,'DATA SP'!$C$2:$I$72,3,0),"")</f>
        <v/>
      </c>
      <c r="C19" s="90"/>
      <c r="D19" s="8" t="str">
        <f>IFERROR(VLOOKUP($E19,'DATA SP'!$C$2:$I$72,4,0),"")</f>
        <v/>
      </c>
      <c r="E19" s="36" t="str">
        <f>IF('Đơn đặt hàng'!E20="","",'Đơn đặt hàng'!E20)</f>
        <v/>
      </c>
      <c r="F19" s="36" t="str">
        <f>IF('Đơn đặt hàng'!F20="","",'Đơn đặt hàng'!F20)</f>
        <v/>
      </c>
      <c r="G19" s="35"/>
      <c r="H19" s="154"/>
      <c r="I19" s="155"/>
    </row>
    <row r="20" spans="1:9" s="6" customFormat="1">
      <c r="A20" s="1">
        <v>10</v>
      </c>
      <c r="B20" s="89" t="str">
        <f>IFERROR(VLOOKUP($E20,'DATA SP'!$C$2:$I$72,3,0),"")</f>
        <v/>
      </c>
      <c r="C20" s="90"/>
      <c r="D20" s="8" t="str">
        <f>IFERROR(VLOOKUP($E20,'DATA SP'!$C$2:$I$72,4,0),"")</f>
        <v/>
      </c>
      <c r="E20" s="36" t="str">
        <f>IF('Đơn đặt hàng'!E21="","",'Đơn đặt hàng'!E21)</f>
        <v/>
      </c>
      <c r="F20" s="85" t="str">
        <f>IF('Đơn đặt hàng'!F21="","",'Đơn đặt hàng'!F21)</f>
        <v/>
      </c>
      <c r="G20" s="85"/>
      <c r="H20" s="154"/>
      <c r="I20" s="155"/>
    </row>
    <row r="21" spans="1:9" s="6" customFormat="1">
      <c r="A21" s="1">
        <v>11</v>
      </c>
      <c r="B21" s="89" t="str">
        <f>IFERROR(VLOOKUP($E21,'DATA SP'!$C$2:$I$72,3,0),"")</f>
        <v/>
      </c>
      <c r="C21" s="90"/>
      <c r="D21" s="8" t="str">
        <f>IFERROR(VLOOKUP($E21,'DATA SP'!$C$2:$I$72,4,0),"")</f>
        <v/>
      </c>
      <c r="E21" s="36" t="str">
        <f>IF('Đơn đặt hàng'!E22="","",'Đơn đặt hàng'!E22)</f>
        <v/>
      </c>
      <c r="F21" s="85" t="str">
        <f>IF('Đơn đặt hàng'!F22="","",'Đơn đặt hàng'!F22)</f>
        <v/>
      </c>
      <c r="G21" s="85"/>
      <c r="H21" s="154"/>
      <c r="I21" s="155"/>
    </row>
    <row r="22" spans="1:9" s="6" customFormat="1">
      <c r="A22" s="1">
        <v>12</v>
      </c>
      <c r="B22" s="89" t="str">
        <f>IFERROR(VLOOKUP($E22,'DATA SP'!$C$2:$I$72,3,0),"")</f>
        <v/>
      </c>
      <c r="C22" s="90"/>
      <c r="D22" s="8" t="str">
        <f>IFERROR(VLOOKUP($E22,'DATA SP'!$C$2:$I$72,4,0),"")</f>
        <v/>
      </c>
      <c r="E22" s="36" t="str">
        <f>IF('Đơn đặt hàng'!E23="","",'Đơn đặt hàng'!E23)</f>
        <v/>
      </c>
      <c r="F22" s="36" t="str">
        <f>IF('Đơn đặt hàng'!F23="","",'Đơn đặt hàng'!F23)</f>
        <v/>
      </c>
      <c r="G22" s="12"/>
      <c r="H22" s="154"/>
      <c r="I22" s="155"/>
    </row>
    <row r="23" spans="1:9" s="6" customFormat="1">
      <c r="A23" s="1">
        <v>13</v>
      </c>
      <c r="B23" s="89" t="str">
        <f>IFERROR(VLOOKUP($E23,'DATA SP'!$C$2:$I$72,3,0),"")</f>
        <v/>
      </c>
      <c r="C23" s="90"/>
      <c r="D23" s="8" t="str">
        <f>IFERROR(VLOOKUP($E23,'DATA SP'!$C$2:$I$72,4,0),"")</f>
        <v/>
      </c>
      <c r="E23" s="36" t="str">
        <f>IF('Đơn đặt hàng'!E24="","",'Đơn đặt hàng'!E24)</f>
        <v/>
      </c>
      <c r="F23" s="36" t="str">
        <f>IF('Đơn đặt hàng'!F24="","",'Đơn đặt hàng'!F24)</f>
        <v/>
      </c>
      <c r="G23" s="12"/>
      <c r="H23" s="154"/>
      <c r="I23" s="155"/>
    </row>
    <row r="24" spans="1:9" s="6" customFormat="1">
      <c r="A24" s="1">
        <v>14</v>
      </c>
      <c r="B24" s="89" t="str">
        <f>IFERROR(VLOOKUP($E24,'DATA SP'!$C$2:$I$72,3,0),"")</f>
        <v/>
      </c>
      <c r="C24" s="90"/>
      <c r="D24" s="8" t="str">
        <f>IFERROR(VLOOKUP($E24,'DATA SP'!$C$2:$I$72,4,0),"")</f>
        <v/>
      </c>
      <c r="E24" s="36" t="str">
        <f>IF('Đơn đặt hàng'!E25="","",'Đơn đặt hàng'!E25)</f>
        <v/>
      </c>
      <c r="F24" s="36" t="str">
        <f>IF('Đơn đặt hàng'!F25="","",'Đơn đặt hàng'!F25)</f>
        <v/>
      </c>
      <c r="G24" s="12"/>
      <c r="H24" s="154"/>
      <c r="I24" s="155"/>
    </row>
    <row r="25" spans="1:9" s="6" customFormat="1">
      <c r="A25" s="1">
        <v>15</v>
      </c>
      <c r="B25" s="89" t="str">
        <f>IFERROR(VLOOKUP($E25,'DATA SP'!$C$2:$I$72,3,0),"")</f>
        <v/>
      </c>
      <c r="C25" s="90"/>
      <c r="D25" s="8" t="str">
        <f>IFERROR(VLOOKUP($E25,'DATA SP'!$C$2:$I$72,4,0),"")</f>
        <v/>
      </c>
      <c r="E25" s="36" t="str">
        <f>IF('Đơn đặt hàng'!E26="","",'Đơn đặt hàng'!E26)</f>
        <v/>
      </c>
      <c r="F25" s="36" t="str">
        <f>IF('Đơn đặt hàng'!F26="","",'Đơn đặt hàng'!F26)</f>
        <v/>
      </c>
      <c r="G25" s="12"/>
      <c r="H25" s="154"/>
      <c r="I25" s="155"/>
    </row>
    <row r="26" spans="1:9" s="6" customFormat="1">
      <c r="A26" s="151" t="s">
        <v>85</v>
      </c>
      <c r="B26" s="151"/>
      <c r="C26" s="128" t="str">
        <f>IF('Đơn đặt hàng'!C32:I32="","",'Đơn đặt hàng'!C32:I32)</f>
        <v>20/08/2025</v>
      </c>
      <c r="D26" s="101"/>
      <c r="E26" s="101"/>
      <c r="F26" s="101"/>
      <c r="G26" s="101"/>
    </row>
    <row r="27" spans="1:9" s="6" customFormat="1">
      <c r="A27" s="129" t="s">
        <v>86</v>
      </c>
      <c r="B27" s="129"/>
      <c r="C27" s="129" t="str">
        <f>IF('Đơn đặt hàng'!C33:I33="","",'Đơn đặt hàng'!C33:I33)</f>
        <v>72 Vương Thừa Vũ</v>
      </c>
      <c r="D27" s="129"/>
      <c r="E27" s="129"/>
      <c r="F27" s="129"/>
      <c r="G27" s="129"/>
    </row>
    <row r="28" spans="1:9" s="6" customFormat="1">
      <c r="A28" s="129" t="s">
        <v>87</v>
      </c>
      <c r="B28" s="129"/>
      <c r="C28" s="129" t="str">
        <f>IF('Đơn đặt hàng'!C34:E34="","",'Đơn đặt hàng'!C34:E34)</f>
        <v>ABC</v>
      </c>
      <c r="D28" s="129"/>
      <c r="E28" s="129"/>
      <c r="F28" s="65" t="s">
        <v>104</v>
      </c>
      <c r="H28" s="118" t="str">
        <f>'Đơn đặt hàng'!H34:I34</f>
        <v>0123456789</v>
      </c>
      <c r="I28" s="161"/>
    </row>
    <row r="29" spans="1:9" s="6" customFormat="1">
      <c r="A29" s="156" t="s">
        <v>88</v>
      </c>
      <c r="B29" s="156"/>
      <c r="C29" s="156"/>
      <c r="D29" s="156"/>
      <c r="E29" s="156"/>
      <c r="F29" s="156"/>
      <c r="G29" s="156"/>
      <c r="H29" s="156"/>
      <c r="I29" s="156"/>
    </row>
    <row r="30" spans="1:9" s="7" customFormat="1">
      <c r="D30" s="5"/>
      <c r="F30" s="12"/>
    </row>
    <row r="31" spans="1:9" s="7" customFormat="1" ht="15.75" customHeight="1">
      <c r="A31" s="152" t="s">
        <v>43</v>
      </c>
      <c r="B31" s="152"/>
      <c r="C31" s="152"/>
      <c r="D31" s="34"/>
      <c r="E31" s="149" t="s">
        <v>44</v>
      </c>
      <c r="F31" s="149"/>
    </row>
  </sheetData>
  <mergeCells count="56">
    <mergeCell ref="H21:I21"/>
    <mergeCell ref="H22:I22"/>
    <mergeCell ref="H23:I23"/>
    <mergeCell ref="H24:I24"/>
    <mergeCell ref="H25:I25"/>
    <mergeCell ref="B21:C21"/>
    <mergeCell ref="B22:C22"/>
    <mergeCell ref="B23:C23"/>
    <mergeCell ref="B24:C24"/>
    <mergeCell ref="B25:C25"/>
    <mergeCell ref="A29:I29"/>
    <mergeCell ref="A1:I1"/>
    <mergeCell ref="A3:I3"/>
    <mergeCell ref="C4:I4"/>
    <mergeCell ref="C5:I5"/>
    <mergeCell ref="C6:I6"/>
    <mergeCell ref="C7:I7"/>
    <mergeCell ref="C8:I8"/>
    <mergeCell ref="C28:E28"/>
    <mergeCell ref="H11:I11"/>
    <mergeCell ref="H12:I12"/>
    <mergeCell ref="H13:I13"/>
    <mergeCell ref="H14:I14"/>
    <mergeCell ref="H15:I15"/>
    <mergeCell ref="H16:I16"/>
    <mergeCell ref="H28:I28"/>
    <mergeCell ref="G10:I10"/>
    <mergeCell ref="H17:I17"/>
    <mergeCell ref="H18:I18"/>
    <mergeCell ref="H19:I19"/>
    <mergeCell ref="H20:I20"/>
    <mergeCell ref="B16:C16"/>
    <mergeCell ref="B12:C12"/>
    <mergeCell ref="B13:C13"/>
    <mergeCell ref="B14:C14"/>
    <mergeCell ref="A4:B4"/>
    <mergeCell ref="A5:B5"/>
    <mergeCell ref="A6:B6"/>
    <mergeCell ref="A7:B7"/>
    <mergeCell ref="A8:B8"/>
    <mergeCell ref="E31:F31"/>
    <mergeCell ref="A2:F2"/>
    <mergeCell ref="A26:B26"/>
    <mergeCell ref="A27:B27"/>
    <mergeCell ref="A28:B28"/>
    <mergeCell ref="C26:G26"/>
    <mergeCell ref="C27:G27"/>
    <mergeCell ref="A9:F9"/>
    <mergeCell ref="B10:C10"/>
    <mergeCell ref="B11:C11"/>
    <mergeCell ref="A31:C31"/>
    <mergeCell ref="B17:C17"/>
    <mergeCell ref="B18:C18"/>
    <mergeCell ref="B19:C19"/>
    <mergeCell ref="B20:C20"/>
    <mergeCell ref="B15:C15"/>
  </mergeCells>
  <pageMargins left="0.45" right="0.2" top="0.75" bottom="0.75" header="0.3" footer="0.3"/>
  <pageSetup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workbookViewId="0">
      <selection activeCell="H2" sqref="H2"/>
    </sheetView>
  </sheetViews>
  <sheetFormatPr defaultRowHeight="15"/>
  <cols>
    <col min="1" max="1" width="9.140625" style="166"/>
    <col min="2" max="2" width="8.5703125" style="180" customWidth="1"/>
    <col min="3" max="3" width="11.140625" style="166" customWidth="1"/>
    <col min="4" max="4" width="14" style="166" customWidth="1"/>
    <col min="5" max="5" width="45.42578125" style="166" customWidth="1"/>
    <col min="6" max="6" width="10.28515625" style="166" customWidth="1"/>
    <col min="7" max="7" width="7.85546875" style="166" customWidth="1"/>
    <col min="8" max="8" width="9.140625" style="166"/>
    <col min="9" max="9" width="17.85546875" style="166" customWidth="1"/>
    <col min="10" max="10" width="17.140625" style="166" customWidth="1"/>
    <col min="11" max="16384" width="9.140625" style="166"/>
  </cols>
  <sheetData>
    <row r="1" spans="1:10" ht="28.5">
      <c r="A1" s="162" t="s">
        <v>14</v>
      </c>
      <c r="B1" s="162" t="s">
        <v>203</v>
      </c>
      <c r="C1" s="162" t="s">
        <v>204</v>
      </c>
      <c r="D1" s="162" t="s">
        <v>205</v>
      </c>
      <c r="E1" s="163" t="s">
        <v>137</v>
      </c>
      <c r="F1" s="163" t="s">
        <v>42</v>
      </c>
      <c r="G1" s="163" t="s">
        <v>206</v>
      </c>
      <c r="H1" s="163" t="s">
        <v>138</v>
      </c>
      <c r="I1" s="164" t="s">
        <v>226</v>
      </c>
      <c r="J1" s="165" t="s">
        <v>227</v>
      </c>
    </row>
    <row r="2" spans="1:10">
      <c r="A2" s="167">
        <v>1</v>
      </c>
      <c r="B2" s="168" t="s">
        <v>207</v>
      </c>
      <c r="C2" s="169">
        <v>24</v>
      </c>
      <c r="D2" s="170">
        <v>4231358</v>
      </c>
      <c r="E2" s="171" t="s">
        <v>208</v>
      </c>
      <c r="F2" s="170" t="s">
        <v>31</v>
      </c>
      <c r="G2" s="170">
        <v>20</v>
      </c>
      <c r="H2" s="170" t="s">
        <v>209</v>
      </c>
      <c r="I2" s="172">
        <v>428000</v>
      </c>
      <c r="J2" s="173">
        <f>I2*G2</f>
        <v>8560000</v>
      </c>
    </row>
    <row r="3" spans="1:10">
      <c r="A3" s="167">
        <f t="shared" ref="A3:A66" si="0">A2+1</f>
        <v>2</v>
      </c>
      <c r="B3" s="168" t="s">
        <v>207</v>
      </c>
      <c r="C3" s="169">
        <v>6</v>
      </c>
      <c r="D3" s="170">
        <v>4231093</v>
      </c>
      <c r="E3" s="171" t="s">
        <v>160</v>
      </c>
      <c r="F3" s="170" t="s">
        <v>31</v>
      </c>
      <c r="G3" s="170">
        <v>20</v>
      </c>
      <c r="H3" s="174" t="s">
        <v>151</v>
      </c>
      <c r="I3" s="173">
        <v>106000</v>
      </c>
      <c r="J3" s="173">
        <f t="shared" ref="J3:J66" si="1">I3*G3</f>
        <v>2120000</v>
      </c>
    </row>
    <row r="4" spans="1:10">
      <c r="A4" s="167">
        <f t="shared" si="0"/>
        <v>3</v>
      </c>
      <c r="B4" s="168" t="s">
        <v>207</v>
      </c>
      <c r="C4" s="169" t="s">
        <v>25</v>
      </c>
      <c r="D4" s="170">
        <v>4231098</v>
      </c>
      <c r="E4" s="171" t="s">
        <v>161</v>
      </c>
      <c r="F4" s="170" t="s">
        <v>31</v>
      </c>
      <c r="G4" s="170">
        <v>20</v>
      </c>
      <c r="H4" s="174" t="s">
        <v>151</v>
      </c>
      <c r="I4" s="173">
        <v>102000</v>
      </c>
      <c r="J4" s="173">
        <f t="shared" si="1"/>
        <v>2040000</v>
      </c>
    </row>
    <row r="5" spans="1:10">
      <c r="A5" s="167">
        <f t="shared" si="0"/>
        <v>4</v>
      </c>
      <c r="B5" s="168" t="s">
        <v>207</v>
      </c>
      <c r="C5" s="169" t="s">
        <v>24</v>
      </c>
      <c r="D5" s="170">
        <v>4231096</v>
      </c>
      <c r="E5" s="171" t="s">
        <v>153</v>
      </c>
      <c r="F5" s="170" t="s">
        <v>31</v>
      </c>
      <c r="G5" s="170">
        <v>20</v>
      </c>
      <c r="H5" s="174" t="s">
        <v>151</v>
      </c>
      <c r="I5" s="173">
        <v>106000</v>
      </c>
      <c r="J5" s="173">
        <f t="shared" si="1"/>
        <v>2120000</v>
      </c>
    </row>
    <row r="6" spans="1:10">
      <c r="A6" s="167">
        <f t="shared" si="0"/>
        <v>5</v>
      </c>
      <c r="B6" s="168" t="s">
        <v>207</v>
      </c>
      <c r="C6" s="169">
        <v>7</v>
      </c>
      <c r="D6" s="170">
        <v>4231094</v>
      </c>
      <c r="E6" s="171" t="s">
        <v>150</v>
      </c>
      <c r="F6" s="170" t="s">
        <v>31</v>
      </c>
      <c r="G6" s="170">
        <v>20</v>
      </c>
      <c r="H6" s="174" t="s">
        <v>151</v>
      </c>
      <c r="I6" s="173">
        <v>102000</v>
      </c>
      <c r="J6" s="173">
        <f t="shared" si="1"/>
        <v>2040000</v>
      </c>
    </row>
    <row r="7" spans="1:10">
      <c r="A7" s="167">
        <f t="shared" si="0"/>
        <v>6</v>
      </c>
      <c r="B7" s="168" t="s">
        <v>207</v>
      </c>
      <c r="C7" s="169" t="s">
        <v>23</v>
      </c>
      <c r="D7" s="170">
        <v>4231097</v>
      </c>
      <c r="E7" s="171" t="s">
        <v>154</v>
      </c>
      <c r="F7" s="170" t="s">
        <v>31</v>
      </c>
      <c r="G7" s="170">
        <v>20</v>
      </c>
      <c r="H7" s="174" t="s">
        <v>151</v>
      </c>
      <c r="I7" s="173">
        <v>106000</v>
      </c>
      <c r="J7" s="173">
        <f t="shared" si="1"/>
        <v>2120000</v>
      </c>
    </row>
    <row r="8" spans="1:10">
      <c r="A8" s="167">
        <f t="shared" si="0"/>
        <v>7</v>
      </c>
      <c r="B8" s="168" t="s">
        <v>207</v>
      </c>
      <c r="C8" s="169">
        <v>2</v>
      </c>
      <c r="D8" s="170">
        <v>4231119</v>
      </c>
      <c r="E8" s="171" t="s">
        <v>155</v>
      </c>
      <c r="F8" s="170" t="s">
        <v>31</v>
      </c>
      <c r="G8" s="170">
        <v>20</v>
      </c>
      <c r="H8" s="174" t="s">
        <v>151</v>
      </c>
      <c r="I8" s="173">
        <v>146000</v>
      </c>
      <c r="J8" s="173">
        <f t="shared" si="1"/>
        <v>2920000</v>
      </c>
    </row>
    <row r="9" spans="1:10">
      <c r="A9" s="167">
        <f t="shared" si="0"/>
        <v>8</v>
      </c>
      <c r="B9" s="168" t="s">
        <v>207</v>
      </c>
      <c r="C9" s="169" t="s">
        <v>21</v>
      </c>
      <c r="D9" s="170">
        <v>4231838</v>
      </c>
      <c r="E9" s="171" t="s">
        <v>158</v>
      </c>
      <c r="F9" s="170" t="s">
        <v>31</v>
      </c>
      <c r="G9" s="170">
        <v>20</v>
      </c>
      <c r="H9" s="174" t="s">
        <v>151</v>
      </c>
      <c r="I9" s="173">
        <v>183000</v>
      </c>
      <c r="J9" s="173">
        <f t="shared" si="1"/>
        <v>3660000</v>
      </c>
    </row>
    <row r="10" spans="1:10">
      <c r="A10" s="167">
        <f t="shared" si="0"/>
        <v>9</v>
      </c>
      <c r="B10" s="168" t="s">
        <v>207</v>
      </c>
      <c r="C10" s="169" t="s">
        <v>22</v>
      </c>
      <c r="D10" s="170">
        <v>4231095</v>
      </c>
      <c r="E10" s="171" t="s">
        <v>152</v>
      </c>
      <c r="F10" s="170" t="s">
        <v>31</v>
      </c>
      <c r="G10" s="170">
        <v>20</v>
      </c>
      <c r="H10" s="174" t="s">
        <v>151</v>
      </c>
      <c r="I10" s="173">
        <v>110000</v>
      </c>
      <c r="J10" s="173">
        <f t="shared" si="1"/>
        <v>2200000</v>
      </c>
    </row>
    <row r="11" spans="1:10">
      <c r="A11" s="167">
        <f t="shared" si="0"/>
        <v>10</v>
      </c>
      <c r="B11" s="168" t="s">
        <v>207</v>
      </c>
      <c r="C11" s="169">
        <v>4</v>
      </c>
      <c r="D11" s="170">
        <v>4231121</v>
      </c>
      <c r="E11" s="171" t="s">
        <v>157</v>
      </c>
      <c r="F11" s="170" t="s">
        <v>31</v>
      </c>
      <c r="G11" s="170">
        <v>20</v>
      </c>
      <c r="H11" s="174" t="s">
        <v>151</v>
      </c>
      <c r="I11" s="173">
        <v>134000</v>
      </c>
      <c r="J11" s="173">
        <f t="shared" si="1"/>
        <v>2680000</v>
      </c>
    </row>
    <row r="12" spans="1:10">
      <c r="A12" s="167">
        <f t="shared" si="0"/>
        <v>11</v>
      </c>
      <c r="B12" s="168" t="s">
        <v>207</v>
      </c>
      <c r="C12" s="169">
        <v>5</v>
      </c>
      <c r="D12" s="170">
        <v>4231092</v>
      </c>
      <c r="E12" s="171" t="s">
        <v>159</v>
      </c>
      <c r="F12" s="170" t="s">
        <v>31</v>
      </c>
      <c r="G12" s="170">
        <v>20</v>
      </c>
      <c r="H12" s="174" t="s">
        <v>151</v>
      </c>
      <c r="I12" s="173">
        <v>110000</v>
      </c>
      <c r="J12" s="173">
        <f t="shared" si="1"/>
        <v>2200000</v>
      </c>
    </row>
    <row r="13" spans="1:10">
      <c r="A13" s="167">
        <f t="shared" si="0"/>
        <v>12</v>
      </c>
      <c r="B13" s="168" t="s">
        <v>207</v>
      </c>
      <c r="C13" s="169">
        <v>3</v>
      </c>
      <c r="D13" s="170">
        <v>4231120</v>
      </c>
      <c r="E13" s="171" t="s">
        <v>156</v>
      </c>
      <c r="F13" s="170" t="s">
        <v>31</v>
      </c>
      <c r="G13" s="170">
        <v>20</v>
      </c>
      <c r="H13" s="174" t="s">
        <v>151</v>
      </c>
      <c r="I13" s="173">
        <v>134000</v>
      </c>
      <c r="J13" s="173">
        <f t="shared" si="1"/>
        <v>2680000</v>
      </c>
    </row>
    <row r="14" spans="1:10">
      <c r="A14" s="167">
        <f t="shared" si="0"/>
        <v>13</v>
      </c>
      <c r="B14" s="168" t="s">
        <v>207</v>
      </c>
      <c r="C14" s="169">
        <v>86</v>
      </c>
      <c r="D14" s="170">
        <v>4275856</v>
      </c>
      <c r="E14" s="171" t="s">
        <v>185</v>
      </c>
      <c r="F14" s="170" t="s">
        <v>31</v>
      </c>
      <c r="G14" s="170">
        <v>20</v>
      </c>
      <c r="H14" s="174" t="s">
        <v>184</v>
      </c>
      <c r="I14" s="173">
        <v>75000</v>
      </c>
      <c r="J14" s="173">
        <f t="shared" si="1"/>
        <v>1500000</v>
      </c>
    </row>
    <row r="15" spans="1:10">
      <c r="A15" s="167">
        <f t="shared" si="0"/>
        <v>14</v>
      </c>
      <c r="B15" s="168" t="s">
        <v>207</v>
      </c>
      <c r="C15" s="169">
        <v>82</v>
      </c>
      <c r="D15" s="170">
        <v>4275863</v>
      </c>
      <c r="E15" s="171" t="s">
        <v>186</v>
      </c>
      <c r="F15" s="170" t="s">
        <v>31</v>
      </c>
      <c r="G15" s="170">
        <v>20</v>
      </c>
      <c r="H15" s="174" t="s">
        <v>184</v>
      </c>
      <c r="I15" s="173">
        <v>82000</v>
      </c>
      <c r="J15" s="173">
        <f t="shared" si="1"/>
        <v>1640000</v>
      </c>
    </row>
    <row r="16" spans="1:10">
      <c r="A16" s="167">
        <f t="shared" si="0"/>
        <v>15</v>
      </c>
      <c r="B16" s="168" t="s">
        <v>207</v>
      </c>
      <c r="C16" s="169">
        <v>85</v>
      </c>
      <c r="D16" s="170">
        <v>4275866</v>
      </c>
      <c r="E16" s="171" t="s">
        <v>187</v>
      </c>
      <c r="F16" s="170" t="s">
        <v>31</v>
      </c>
      <c r="G16" s="170">
        <v>20</v>
      </c>
      <c r="H16" s="174" t="s">
        <v>184</v>
      </c>
      <c r="I16" s="173">
        <v>75000</v>
      </c>
      <c r="J16" s="173">
        <f t="shared" si="1"/>
        <v>1500000</v>
      </c>
    </row>
    <row r="17" spans="1:10">
      <c r="A17" s="167">
        <f t="shared" si="0"/>
        <v>16</v>
      </c>
      <c r="B17" s="168" t="s">
        <v>207</v>
      </c>
      <c r="C17" s="169">
        <v>83</v>
      </c>
      <c r="D17" s="170">
        <v>4275867</v>
      </c>
      <c r="E17" s="171" t="s">
        <v>183</v>
      </c>
      <c r="F17" s="170" t="s">
        <v>31</v>
      </c>
      <c r="G17" s="170">
        <v>20</v>
      </c>
      <c r="H17" s="174" t="s">
        <v>184</v>
      </c>
      <c r="I17" s="173">
        <v>82000</v>
      </c>
      <c r="J17" s="173">
        <f t="shared" si="1"/>
        <v>1640000</v>
      </c>
    </row>
    <row r="18" spans="1:10">
      <c r="A18" s="167">
        <f t="shared" si="0"/>
        <v>17</v>
      </c>
      <c r="B18" s="168" t="s">
        <v>207</v>
      </c>
      <c r="C18" s="169" t="s">
        <v>40</v>
      </c>
      <c r="D18" s="170">
        <v>4071196</v>
      </c>
      <c r="E18" s="171" t="s">
        <v>179</v>
      </c>
      <c r="F18" s="170" t="s">
        <v>31</v>
      </c>
      <c r="G18" s="170">
        <v>20</v>
      </c>
      <c r="H18" s="174" t="s">
        <v>163</v>
      </c>
      <c r="I18" s="173">
        <v>78000</v>
      </c>
      <c r="J18" s="173">
        <f t="shared" si="1"/>
        <v>1560000</v>
      </c>
    </row>
    <row r="19" spans="1:10">
      <c r="A19" s="167">
        <f t="shared" si="0"/>
        <v>18</v>
      </c>
      <c r="B19" s="168" t="s">
        <v>207</v>
      </c>
      <c r="C19" s="169" t="s">
        <v>39</v>
      </c>
      <c r="D19" s="170">
        <v>4231363</v>
      </c>
      <c r="E19" s="171" t="s">
        <v>180</v>
      </c>
      <c r="F19" s="170" t="s">
        <v>31</v>
      </c>
      <c r="G19" s="170">
        <v>20</v>
      </c>
      <c r="H19" s="174" t="s">
        <v>163</v>
      </c>
      <c r="I19" s="173">
        <v>78000</v>
      </c>
      <c r="J19" s="173">
        <f t="shared" si="1"/>
        <v>1560000</v>
      </c>
    </row>
    <row r="20" spans="1:10">
      <c r="A20" s="167">
        <f t="shared" si="0"/>
        <v>19</v>
      </c>
      <c r="B20" s="168" t="s">
        <v>207</v>
      </c>
      <c r="C20" s="169" t="s">
        <v>41</v>
      </c>
      <c r="D20" s="170">
        <v>4231441</v>
      </c>
      <c r="E20" s="171" t="s">
        <v>181</v>
      </c>
      <c r="F20" s="170" t="s">
        <v>31</v>
      </c>
      <c r="G20" s="170">
        <v>20</v>
      </c>
      <c r="H20" s="174" t="s">
        <v>163</v>
      </c>
      <c r="I20" s="173">
        <v>78000</v>
      </c>
      <c r="J20" s="173">
        <f t="shared" si="1"/>
        <v>1560000</v>
      </c>
    </row>
    <row r="21" spans="1:10">
      <c r="A21" s="167">
        <f t="shared" si="0"/>
        <v>20</v>
      </c>
      <c r="B21" s="168" t="s">
        <v>207</v>
      </c>
      <c r="C21" s="169">
        <v>61</v>
      </c>
      <c r="D21" s="170">
        <v>4231084</v>
      </c>
      <c r="E21" s="171" t="s">
        <v>162</v>
      </c>
      <c r="F21" s="170" t="s">
        <v>31</v>
      </c>
      <c r="G21" s="170">
        <v>20</v>
      </c>
      <c r="H21" s="174" t="s">
        <v>163</v>
      </c>
      <c r="I21" s="173">
        <v>67000</v>
      </c>
      <c r="J21" s="173">
        <f t="shared" si="1"/>
        <v>1340000</v>
      </c>
    </row>
    <row r="22" spans="1:10">
      <c r="A22" s="167">
        <f t="shared" si="0"/>
        <v>21</v>
      </c>
      <c r="B22" s="168" t="s">
        <v>207</v>
      </c>
      <c r="C22" s="169">
        <v>51</v>
      </c>
      <c r="D22" s="170">
        <v>4231099</v>
      </c>
      <c r="E22" s="171" t="s">
        <v>164</v>
      </c>
      <c r="F22" s="170" t="s">
        <v>31</v>
      </c>
      <c r="G22" s="170">
        <v>20</v>
      </c>
      <c r="H22" s="174" t="s">
        <v>163</v>
      </c>
      <c r="I22" s="173">
        <v>70000</v>
      </c>
      <c r="J22" s="173">
        <f t="shared" si="1"/>
        <v>1400000</v>
      </c>
    </row>
    <row r="23" spans="1:10">
      <c r="A23" s="167">
        <f t="shared" si="0"/>
        <v>22</v>
      </c>
      <c r="B23" s="168" t="s">
        <v>207</v>
      </c>
      <c r="C23" s="169">
        <v>71</v>
      </c>
      <c r="D23" s="170">
        <v>4231100</v>
      </c>
      <c r="E23" s="171" t="s">
        <v>165</v>
      </c>
      <c r="F23" s="170" t="s">
        <v>31</v>
      </c>
      <c r="G23" s="170">
        <v>20</v>
      </c>
      <c r="H23" s="174" t="s">
        <v>163</v>
      </c>
      <c r="I23" s="173">
        <v>67000</v>
      </c>
      <c r="J23" s="173">
        <f t="shared" si="1"/>
        <v>1340000</v>
      </c>
    </row>
    <row r="24" spans="1:10">
      <c r="A24" s="167">
        <f t="shared" si="0"/>
        <v>23</v>
      </c>
      <c r="B24" s="168" t="s">
        <v>207</v>
      </c>
      <c r="C24" s="169" t="s">
        <v>34</v>
      </c>
      <c r="D24" s="170">
        <v>4231101</v>
      </c>
      <c r="E24" s="171" t="s">
        <v>175</v>
      </c>
      <c r="F24" s="170" t="s">
        <v>31</v>
      </c>
      <c r="G24" s="170">
        <v>20</v>
      </c>
      <c r="H24" s="174" t="s">
        <v>163</v>
      </c>
      <c r="I24" s="173">
        <v>70000</v>
      </c>
      <c r="J24" s="173">
        <f t="shared" si="1"/>
        <v>1400000</v>
      </c>
    </row>
    <row r="25" spans="1:10">
      <c r="A25" s="167">
        <f t="shared" si="0"/>
        <v>24</v>
      </c>
      <c r="B25" s="168" t="s">
        <v>207</v>
      </c>
      <c r="C25" s="169" t="s">
        <v>37</v>
      </c>
      <c r="D25" s="170">
        <v>4231102</v>
      </c>
      <c r="E25" s="171" t="s">
        <v>166</v>
      </c>
      <c r="F25" s="170" t="s">
        <v>31</v>
      </c>
      <c r="G25" s="170">
        <v>20</v>
      </c>
      <c r="H25" s="174" t="s">
        <v>163</v>
      </c>
      <c r="I25" s="173">
        <v>67000</v>
      </c>
      <c r="J25" s="173">
        <f t="shared" si="1"/>
        <v>1340000</v>
      </c>
    </row>
    <row r="26" spans="1:10">
      <c r="A26" s="167">
        <f t="shared" si="0"/>
        <v>25</v>
      </c>
      <c r="B26" s="168" t="s">
        <v>207</v>
      </c>
      <c r="C26" s="169" t="s">
        <v>38</v>
      </c>
      <c r="D26" s="170">
        <v>4231103</v>
      </c>
      <c r="E26" s="171" t="s">
        <v>167</v>
      </c>
      <c r="F26" s="170" t="s">
        <v>31</v>
      </c>
      <c r="G26" s="170">
        <v>20</v>
      </c>
      <c r="H26" s="174" t="s">
        <v>163</v>
      </c>
      <c r="I26" s="173">
        <v>67000</v>
      </c>
      <c r="J26" s="173">
        <f t="shared" si="1"/>
        <v>1340000</v>
      </c>
    </row>
    <row r="27" spans="1:10">
      <c r="A27" s="167">
        <f t="shared" si="0"/>
        <v>26</v>
      </c>
      <c r="B27" s="168" t="s">
        <v>207</v>
      </c>
      <c r="C27" s="169" t="s">
        <v>52</v>
      </c>
      <c r="D27" s="170">
        <v>4307961</v>
      </c>
      <c r="E27" s="171" t="s">
        <v>174</v>
      </c>
      <c r="F27" s="170" t="s">
        <v>31</v>
      </c>
      <c r="G27" s="170">
        <v>20</v>
      </c>
      <c r="H27" s="174" t="s">
        <v>163</v>
      </c>
      <c r="I27" s="173">
        <v>99000</v>
      </c>
      <c r="J27" s="173">
        <f t="shared" si="1"/>
        <v>1980000</v>
      </c>
    </row>
    <row r="28" spans="1:10">
      <c r="A28" s="167">
        <f t="shared" si="0"/>
        <v>27</v>
      </c>
      <c r="B28" s="168" t="s">
        <v>207</v>
      </c>
      <c r="C28" s="169">
        <v>20</v>
      </c>
      <c r="D28" s="170">
        <v>4314961</v>
      </c>
      <c r="E28" s="171" t="s">
        <v>178</v>
      </c>
      <c r="F28" s="170" t="s">
        <v>31</v>
      </c>
      <c r="G28" s="170">
        <v>20</v>
      </c>
      <c r="H28" s="174" t="s">
        <v>163</v>
      </c>
      <c r="I28" s="173">
        <v>79000</v>
      </c>
      <c r="J28" s="173">
        <f t="shared" si="1"/>
        <v>1580000</v>
      </c>
    </row>
    <row r="29" spans="1:10">
      <c r="A29" s="167">
        <f t="shared" si="0"/>
        <v>28</v>
      </c>
      <c r="B29" s="168" t="s">
        <v>207</v>
      </c>
      <c r="C29" s="169">
        <v>21</v>
      </c>
      <c r="D29" s="170">
        <v>4231122</v>
      </c>
      <c r="E29" s="171" t="s">
        <v>168</v>
      </c>
      <c r="F29" s="170" t="s">
        <v>31</v>
      </c>
      <c r="G29" s="170">
        <v>20</v>
      </c>
      <c r="H29" s="174" t="s">
        <v>163</v>
      </c>
      <c r="I29" s="173">
        <v>84000</v>
      </c>
      <c r="J29" s="173">
        <f t="shared" si="1"/>
        <v>1680000</v>
      </c>
    </row>
    <row r="30" spans="1:10">
      <c r="A30" s="167">
        <f t="shared" si="0"/>
        <v>29</v>
      </c>
      <c r="B30" s="168" t="s">
        <v>207</v>
      </c>
      <c r="C30" s="169">
        <v>31</v>
      </c>
      <c r="D30" s="170">
        <v>4231123</v>
      </c>
      <c r="E30" s="171" t="s">
        <v>169</v>
      </c>
      <c r="F30" s="170" t="s">
        <v>31</v>
      </c>
      <c r="G30" s="170">
        <v>20</v>
      </c>
      <c r="H30" s="174" t="s">
        <v>163</v>
      </c>
      <c r="I30" s="173">
        <v>77000</v>
      </c>
      <c r="J30" s="173">
        <f t="shared" si="1"/>
        <v>1540000</v>
      </c>
    </row>
    <row r="31" spans="1:10">
      <c r="A31" s="167">
        <f t="shared" si="0"/>
        <v>30</v>
      </c>
      <c r="B31" s="168" t="s">
        <v>207</v>
      </c>
      <c r="C31" s="169">
        <v>41</v>
      </c>
      <c r="D31" s="170">
        <v>4231124</v>
      </c>
      <c r="E31" s="171" t="s">
        <v>170</v>
      </c>
      <c r="F31" s="170" t="s">
        <v>31</v>
      </c>
      <c r="G31" s="170">
        <v>20</v>
      </c>
      <c r="H31" s="174" t="s">
        <v>163</v>
      </c>
      <c r="I31" s="173">
        <v>77000</v>
      </c>
      <c r="J31" s="173">
        <f t="shared" si="1"/>
        <v>1540000</v>
      </c>
    </row>
    <row r="32" spans="1:10">
      <c r="A32" s="167">
        <f t="shared" si="0"/>
        <v>31</v>
      </c>
      <c r="B32" s="168" t="s">
        <v>207</v>
      </c>
      <c r="C32" s="169" t="s">
        <v>36</v>
      </c>
      <c r="D32" s="170">
        <v>4231159</v>
      </c>
      <c r="E32" s="171" t="s">
        <v>171</v>
      </c>
      <c r="F32" s="170" t="s">
        <v>31</v>
      </c>
      <c r="G32" s="170">
        <v>20</v>
      </c>
      <c r="H32" s="174" t="s">
        <v>163</v>
      </c>
      <c r="I32" s="173">
        <v>70000</v>
      </c>
      <c r="J32" s="173">
        <f t="shared" si="1"/>
        <v>1400000</v>
      </c>
    </row>
    <row r="33" spans="1:10">
      <c r="A33" s="167">
        <f t="shared" si="0"/>
        <v>32</v>
      </c>
      <c r="B33" s="168" t="s">
        <v>207</v>
      </c>
      <c r="C33" s="169">
        <v>40</v>
      </c>
      <c r="D33" s="170">
        <v>4231354</v>
      </c>
      <c r="E33" s="171" t="s">
        <v>176</v>
      </c>
      <c r="F33" s="170" t="s">
        <v>31</v>
      </c>
      <c r="G33" s="170">
        <v>20</v>
      </c>
      <c r="H33" s="174" t="s">
        <v>163</v>
      </c>
      <c r="I33" s="173">
        <v>72000</v>
      </c>
      <c r="J33" s="173">
        <f t="shared" si="1"/>
        <v>1440000</v>
      </c>
    </row>
    <row r="34" spans="1:10">
      <c r="A34" s="167">
        <f t="shared" si="0"/>
        <v>33</v>
      </c>
      <c r="B34" s="168" t="s">
        <v>207</v>
      </c>
      <c r="C34" s="169">
        <v>60</v>
      </c>
      <c r="D34" s="170">
        <v>4231355</v>
      </c>
      <c r="E34" s="171" t="s">
        <v>177</v>
      </c>
      <c r="F34" s="170" t="s">
        <v>31</v>
      </c>
      <c r="G34" s="170">
        <v>20</v>
      </c>
      <c r="H34" s="174" t="s">
        <v>163</v>
      </c>
      <c r="I34" s="173">
        <v>62000</v>
      </c>
      <c r="J34" s="173">
        <f t="shared" si="1"/>
        <v>1240000</v>
      </c>
    </row>
    <row r="35" spans="1:10">
      <c r="A35" s="167">
        <f t="shared" si="0"/>
        <v>34</v>
      </c>
      <c r="B35" s="168" t="s">
        <v>207</v>
      </c>
      <c r="C35" s="169" t="s">
        <v>48</v>
      </c>
      <c r="D35" s="170">
        <v>4231567</v>
      </c>
      <c r="E35" s="171" t="s">
        <v>172</v>
      </c>
      <c r="F35" s="170" t="s">
        <v>31</v>
      </c>
      <c r="G35" s="170">
        <v>20</v>
      </c>
      <c r="H35" s="174" t="s">
        <v>163</v>
      </c>
      <c r="I35" s="173">
        <v>70000</v>
      </c>
      <c r="J35" s="173">
        <f t="shared" si="1"/>
        <v>1400000</v>
      </c>
    </row>
    <row r="36" spans="1:10">
      <c r="A36" s="167">
        <f t="shared" si="0"/>
        <v>35</v>
      </c>
      <c r="B36" s="168" t="s">
        <v>207</v>
      </c>
      <c r="C36" s="169" t="s">
        <v>35</v>
      </c>
      <c r="D36" s="170">
        <v>4262025</v>
      </c>
      <c r="E36" s="171" t="s">
        <v>173</v>
      </c>
      <c r="F36" s="170" t="s">
        <v>31</v>
      </c>
      <c r="G36" s="170">
        <v>20</v>
      </c>
      <c r="H36" s="174" t="s">
        <v>163</v>
      </c>
      <c r="I36" s="173">
        <v>70000</v>
      </c>
      <c r="J36" s="173">
        <f t="shared" si="1"/>
        <v>1400000</v>
      </c>
    </row>
    <row r="37" spans="1:10">
      <c r="A37" s="167">
        <f t="shared" si="0"/>
        <v>36</v>
      </c>
      <c r="B37" s="168" t="s">
        <v>207</v>
      </c>
      <c r="C37" s="169" t="s">
        <v>131</v>
      </c>
      <c r="D37" s="170">
        <v>4317732</v>
      </c>
      <c r="E37" s="171" t="s">
        <v>210</v>
      </c>
      <c r="F37" s="170" t="s">
        <v>31</v>
      </c>
      <c r="G37" s="170">
        <v>20</v>
      </c>
      <c r="H37" s="174" t="s">
        <v>163</v>
      </c>
      <c r="I37" s="173">
        <v>60000</v>
      </c>
      <c r="J37" s="173">
        <f t="shared" si="1"/>
        <v>1200000</v>
      </c>
    </row>
    <row r="38" spans="1:10">
      <c r="A38" s="167">
        <f t="shared" si="0"/>
        <v>37</v>
      </c>
      <c r="B38" s="168" t="s">
        <v>207</v>
      </c>
      <c r="C38" s="169" t="s">
        <v>132</v>
      </c>
      <c r="D38" s="170">
        <v>4317731</v>
      </c>
      <c r="E38" s="171" t="s">
        <v>211</v>
      </c>
      <c r="F38" s="170" t="s">
        <v>31</v>
      </c>
      <c r="G38" s="170">
        <v>20</v>
      </c>
      <c r="H38" s="174" t="s">
        <v>163</v>
      </c>
      <c r="I38" s="173">
        <v>60000</v>
      </c>
      <c r="J38" s="173">
        <f t="shared" si="1"/>
        <v>1200000</v>
      </c>
    </row>
    <row r="39" spans="1:10">
      <c r="A39" s="167">
        <f t="shared" si="0"/>
        <v>38</v>
      </c>
      <c r="B39" s="168" t="s">
        <v>207</v>
      </c>
      <c r="C39" s="169" t="s">
        <v>133</v>
      </c>
      <c r="D39" s="170">
        <v>4322387</v>
      </c>
      <c r="E39" s="171" t="s">
        <v>212</v>
      </c>
      <c r="F39" s="170" t="s">
        <v>31</v>
      </c>
      <c r="G39" s="170">
        <v>20</v>
      </c>
      <c r="H39" s="174" t="s">
        <v>163</v>
      </c>
      <c r="I39" s="173">
        <v>60000</v>
      </c>
      <c r="J39" s="173">
        <f t="shared" si="1"/>
        <v>1200000</v>
      </c>
    </row>
    <row r="40" spans="1:10">
      <c r="A40" s="167">
        <f t="shared" si="0"/>
        <v>39</v>
      </c>
      <c r="B40" s="168" t="s">
        <v>207</v>
      </c>
      <c r="C40" s="175">
        <v>92</v>
      </c>
      <c r="D40" s="176">
        <v>4231110</v>
      </c>
      <c r="E40" s="177" t="s">
        <v>188</v>
      </c>
      <c r="F40" s="170" t="s">
        <v>31</v>
      </c>
      <c r="G40" s="170">
        <v>20</v>
      </c>
      <c r="H40" s="178" t="s">
        <v>189</v>
      </c>
      <c r="I40" s="179">
        <v>66000</v>
      </c>
      <c r="J40" s="173">
        <f t="shared" si="1"/>
        <v>1320000</v>
      </c>
    </row>
    <row r="41" spans="1:10">
      <c r="A41" s="167">
        <f t="shared" si="0"/>
        <v>40</v>
      </c>
      <c r="B41" s="168" t="s">
        <v>207</v>
      </c>
      <c r="C41" s="175">
        <v>93</v>
      </c>
      <c r="D41" s="176">
        <v>4231111</v>
      </c>
      <c r="E41" s="177" t="s">
        <v>191</v>
      </c>
      <c r="F41" s="170" t="s">
        <v>31</v>
      </c>
      <c r="G41" s="170">
        <v>20</v>
      </c>
      <c r="H41" s="178" t="s">
        <v>189</v>
      </c>
      <c r="I41" s="179">
        <v>66000</v>
      </c>
      <c r="J41" s="173">
        <f t="shared" si="1"/>
        <v>1320000</v>
      </c>
    </row>
    <row r="42" spans="1:10">
      <c r="A42" s="167">
        <f t="shared" si="0"/>
        <v>41</v>
      </c>
      <c r="B42" s="168" t="s">
        <v>207</v>
      </c>
      <c r="C42" s="169">
        <v>95</v>
      </c>
      <c r="D42" s="170">
        <v>4231112</v>
      </c>
      <c r="E42" s="171" t="s">
        <v>192</v>
      </c>
      <c r="F42" s="170" t="s">
        <v>31</v>
      </c>
      <c r="G42" s="170">
        <v>20</v>
      </c>
      <c r="H42" s="174" t="s">
        <v>189</v>
      </c>
      <c r="I42" s="173">
        <v>60000</v>
      </c>
      <c r="J42" s="173">
        <f t="shared" si="1"/>
        <v>1200000</v>
      </c>
    </row>
    <row r="43" spans="1:10">
      <c r="A43" s="167">
        <f t="shared" si="0"/>
        <v>42</v>
      </c>
      <c r="B43" s="168" t="s">
        <v>207</v>
      </c>
      <c r="C43" s="169">
        <v>96</v>
      </c>
      <c r="D43" s="170">
        <v>4231113</v>
      </c>
      <c r="E43" s="171" t="s">
        <v>190</v>
      </c>
      <c r="F43" s="170" t="s">
        <v>31</v>
      </c>
      <c r="G43" s="170">
        <v>20</v>
      </c>
      <c r="H43" s="174" t="s">
        <v>189</v>
      </c>
      <c r="I43" s="173">
        <v>60000</v>
      </c>
      <c r="J43" s="173">
        <f t="shared" si="1"/>
        <v>1200000</v>
      </c>
    </row>
    <row r="44" spans="1:10">
      <c r="A44" s="167">
        <f t="shared" si="0"/>
        <v>43</v>
      </c>
      <c r="B44" s="168" t="s">
        <v>207</v>
      </c>
      <c r="C44" s="169">
        <v>98</v>
      </c>
      <c r="D44" s="170">
        <v>4231256</v>
      </c>
      <c r="E44" s="171" t="s">
        <v>195</v>
      </c>
      <c r="F44" s="170" t="s">
        <v>31</v>
      </c>
      <c r="G44" s="170">
        <v>20</v>
      </c>
      <c r="H44" s="174" t="s">
        <v>189</v>
      </c>
      <c r="I44" s="173">
        <v>71000</v>
      </c>
      <c r="J44" s="173">
        <f t="shared" si="1"/>
        <v>1420000</v>
      </c>
    </row>
    <row r="45" spans="1:10">
      <c r="A45" s="167">
        <f t="shared" si="0"/>
        <v>44</v>
      </c>
      <c r="B45" s="168" t="s">
        <v>207</v>
      </c>
      <c r="C45" s="169">
        <v>90</v>
      </c>
      <c r="D45" s="170">
        <v>4231352</v>
      </c>
      <c r="E45" s="171" t="s">
        <v>193</v>
      </c>
      <c r="F45" s="170" t="s">
        <v>31</v>
      </c>
      <c r="G45" s="170">
        <v>20</v>
      </c>
      <c r="H45" s="174" t="s">
        <v>189</v>
      </c>
      <c r="I45" s="173">
        <v>60000</v>
      </c>
      <c r="J45" s="173">
        <f t="shared" si="1"/>
        <v>1200000</v>
      </c>
    </row>
    <row r="46" spans="1:10">
      <c r="A46" s="167">
        <f t="shared" si="0"/>
        <v>45</v>
      </c>
      <c r="B46" s="168" t="s">
        <v>207</v>
      </c>
      <c r="C46" s="169">
        <v>99</v>
      </c>
      <c r="D46" s="170">
        <v>4231487</v>
      </c>
      <c r="E46" s="171" t="s">
        <v>194</v>
      </c>
      <c r="F46" s="170" t="s">
        <v>31</v>
      </c>
      <c r="G46" s="170">
        <v>20</v>
      </c>
      <c r="H46" s="174" t="s">
        <v>189</v>
      </c>
      <c r="I46" s="173">
        <v>60000</v>
      </c>
      <c r="J46" s="173">
        <f t="shared" si="1"/>
        <v>1200000</v>
      </c>
    </row>
    <row r="47" spans="1:10">
      <c r="A47" s="167">
        <f t="shared" si="0"/>
        <v>46</v>
      </c>
      <c r="B47" s="168" t="s">
        <v>207</v>
      </c>
      <c r="C47" s="175" t="s">
        <v>61</v>
      </c>
      <c r="D47" s="176">
        <v>4263669</v>
      </c>
      <c r="E47" s="177" t="s">
        <v>199</v>
      </c>
      <c r="F47" s="170" t="s">
        <v>31</v>
      </c>
      <c r="G47" s="170">
        <v>20</v>
      </c>
      <c r="H47" s="178" t="s">
        <v>63</v>
      </c>
      <c r="I47" s="179">
        <v>54000</v>
      </c>
      <c r="J47" s="173">
        <f t="shared" si="1"/>
        <v>1080000</v>
      </c>
    </row>
    <row r="48" spans="1:10">
      <c r="A48" s="167">
        <f t="shared" si="0"/>
        <v>47</v>
      </c>
      <c r="B48" s="168" t="s">
        <v>207</v>
      </c>
      <c r="C48" s="169" t="s">
        <v>62</v>
      </c>
      <c r="D48" s="170">
        <v>4263672</v>
      </c>
      <c r="E48" s="171" t="s">
        <v>200</v>
      </c>
      <c r="F48" s="170" t="s">
        <v>31</v>
      </c>
      <c r="G48" s="170">
        <v>20</v>
      </c>
      <c r="H48" s="174" t="s">
        <v>63</v>
      </c>
      <c r="I48" s="173">
        <v>48000</v>
      </c>
      <c r="J48" s="173">
        <f t="shared" si="1"/>
        <v>960000</v>
      </c>
    </row>
    <row r="49" spans="1:10">
      <c r="A49" s="167">
        <f t="shared" si="0"/>
        <v>48</v>
      </c>
      <c r="B49" s="168" t="s">
        <v>207</v>
      </c>
      <c r="C49" s="169" t="s">
        <v>196</v>
      </c>
      <c r="D49" s="170">
        <v>4267319</v>
      </c>
      <c r="E49" s="171" t="s">
        <v>197</v>
      </c>
      <c r="F49" s="170" t="s">
        <v>31</v>
      </c>
      <c r="G49" s="170">
        <v>20</v>
      </c>
      <c r="H49" s="174" t="s">
        <v>163</v>
      </c>
      <c r="I49" s="173">
        <v>64000</v>
      </c>
      <c r="J49" s="173">
        <f t="shared" si="1"/>
        <v>1280000</v>
      </c>
    </row>
    <row r="50" spans="1:10">
      <c r="A50" s="167">
        <f t="shared" si="0"/>
        <v>49</v>
      </c>
      <c r="B50" s="168" t="s">
        <v>207</v>
      </c>
      <c r="C50" s="169" t="s">
        <v>60</v>
      </c>
      <c r="D50" s="170">
        <v>4263667</v>
      </c>
      <c r="E50" s="171" t="s">
        <v>201</v>
      </c>
      <c r="F50" s="170" t="s">
        <v>31</v>
      </c>
      <c r="G50" s="170">
        <v>20</v>
      </c>
      <c r="H50" s="174" t="s">
        <v>163</v>
      </c>
      <c r="I50" s="173">
        <v>42000</v>
      </c>
      <c r="J50" s="173">
        <f t="shared" si="1"/>
        <v>840000</v>
      </c>
    </row>
    <row r="51" spans="1:10">
      <c r="A51" s="167">
        <f t="shared" si="0"/>
        <v>50</v>
      </c>
      <c r="B51" s="168" t="s">
        <v>207</v>
      </c>
      <c r="C51" s="169" t="s">
        <v>103</v>
      </c>
      <c r="D51" s="170">
        <v>4263666</v>
      </c>
      <c r="E51" s="171" t="s">
        <v>202</v>
      </c>
      <c r="F51" s="170" t="s">
        <v>31</v>
      </c>
      <c r="G51" s="170">
        <v>20</v>
      </c>
      <c r="H51" s="174" t="s">
        <v>163</v>
      </c>
      <c r="I51" s="173">
        <v>43000</v>
      </c>
      <c r="J51" s="173">
        <f t="shared" si="1"/>
        <v>860000</v>
      </c>
    </row>
    <row r="52" spans="1:10">
      <c r="A52" s="167">
        <f t="shared" si="0"/>
        <v>51</v>
      </c>
      <c r="B52" s="168" t="s">
        <v>207</v>
      </c>
      <c r="C52" s="169" t="s">
        <v>134</v>
      </c>
      <c r="D52" s="170">
        <v>4322386</v>
      </c>
      <c r="E52" s="171" t="s">
        <v>213</v>
      </c>
      <c r="F52" s="170" t="s">
        <v>31</v>
      </c>
      <c r="G52" s="174">
        <v>30</v>
      </c>
      <c r="H52" s="174" t="s">
        <v>182</v>
      </c>
      <c r="I52" s="173">
        <v>60000</v>
      </c>
      <c r="J52" s="173">
        <f t="shared" si="1"/>
        <v>1800000</v>
      </c>
    </row>
    <row r="53" spans="1:10">
      <c r="A53" s="167">
        <f t="shared" si="0"/>
        <v>52</v>
      </c>
      <c r="B53" s="168" t="s">
        <v>214</v>
      </c>
      <c r="C53" s="169" t="s">
        <v>45</v>
      </c>
      <c r="D53" s="170">
        <v>4265305</v>
      </c>
      <c r="E53" s="171" t="s">
        <v>215</v>
      </c>
      <c r="F53" s="170" t="s">
        <v>17</v>
      </c>
      <c r="G53" s="174">
        <v>3</v>
      </c>
      <c r="H53" s="174">
        <v>0</v>
      </c>
      <c r="I53" s="173">
        <v>5000000</v>
      </c>
      <c r="J53" s="173">
        <f t="shared" si="1"/>
        <v>15000000</v>
      </c>
    </row>
    <row r="54" spans="1:10">
      <c r="A54" s="167">
        <f t="shared" si="0"/>
        <v>53</v>
      </c>
      <c r="B54" s="168" t="s">
        <v>214</v>
      </c>
      <c r="C54" s="169" t="s">
        <v>29</v>
      </c>
      <c r="D54" s="170">
        <v>4264085</v>
      </c>
      <c r="E54" s="171" t="s">
        <v>216</v>
      </c>
      <c r="F54" s="170" t="s">
        <v>17</v>
      </c>
      <c r="G54" s="174">
        <v>4</v>
      </c>
      <c r="H54" s="174">
        <v>0</v>
      </c>
      <c r="I54" s="173">
        <v>1500000</v>
      </c>
      <c r="J54" s="173">
        <f t="shared" si="1"/>
        <v>6000000</v>
      </c>
    </row>
    <row r="55" spans="1:10">
      <c r="A55" s="167">
        <f t="shared" si="0"/>
        <v>54</v>
      </c>
      <c r="B55" s="168" t="s">
        <v>214</v>
      </c>
      <c r="C55" s="169" t="s">
        <v>30</v>
      </c>
      <c r="D55" s="170">
        <v>4264086</v>
      </c>
      <c r="E55" s="171" t="s">
        <v>217</v>
      </c>
      <c r="F55" s="170" t="s">
        <v>17</v>
      </c>
      <c r="G55" s="174">
        <v>4</v>
      </c>
      <c r="H55" s="174">
        <v>0</v>
      </c>
      <c r="I55" s="173">
        <v>650000</v>
      </c>
      <c r="J55" s="173">
        <f t="shared" si="1"/>
        <v>2600000</v>
      </c>
    </row>
    <row r="56" spans="1:10">
      <c r="A56" s="167">
        <f t="shared" si="0"/>
        <v>55</v>
      </c>
      <c r="B56" s="168" t="s">
        <v>214</v>
      </c>
      <c r="C56" s="169" t="s">
        <v>18</v>
      </c>
      <c r="D56" s="170">
        <v>4263436</v>
      </c>
      <c r="E56" s="171" t="s">
        <v>139</v>
      </c>
      <c r="F56" s="170" t="s">
        <v>17</v>
      </c>
      <c r="G56" s="174">
        <v>5</v>
      </c>
      <c r="H56" s="174">
        <v>0</v>
      </c>
      <c r="I56" s="173">
        <v>1350000</v>
      </c>
      <c r="J56" s="173">
        <f t="shared" si="1"/>
        <v>6750000</v>
      </c>
    </row>
    <row r="57" spans="1:10">
      <c r="A57" s="167">
        <f t="shared" si="0"/>
        <v>56</v>
      </c>
      <c r="B57" s="168" t="s">
        <v>214</v>
      </c>
      <c r="C57" s="169" t="s">
        <v>19</v>
      </c>
      <c r="D57" s="170">
        <v>4263438</v>
      </c>
      <c r="E57" s="171" t="s">
        <v>140</v>
      </c>
      <c r="F57" s="170" t="s">
        <v>17</v>
      </c>
      <c r="G57" s="174">
        <v>5</v>
      </c>
      <c r="H57" s="174">
        <v>0</v>
      </c>
      <c r="I57" s="173">
        <v>1350000</v>
      </c>
      <c r="J57" s="173">
        <f t="shared" si="1"/>
        <v>6750000</v>
      </c>
    </row>
    <row r="58" spans="1:10">
      <c r="A58" s="167">
        <f t="shared" si="0"/>
        <v>57</v>
      </c>
      <c r="B58" s="168" t="s">
        <v>214</v>
      </c>
      <c r="C58" s="169" t="s">
        <v>229</v>
      </c>
      <c r="D58" s="170">
        <v>4231566</v>
      </c>
      <c r="E58" s="171" t="s">
        <v>141</v>
      </c>
      <c r="F58" s="170" t="s">
        <v>17</v>
      </c>
      <c r="G58" s="174">
        <v>5</v>
      </c>
      <c r="H58" s="174">
        <v>0</v>
      </c>
      <c r="I58" s="173">
        <v>1000000</v>
      </c>
      <c r="J58" s="173">
        <f t="shared" si="1"/>
        <v>5000000</v>
      </c>
    </row>
    <row r="59" spans="1:10">
      <c r="A59" s="167">
        <f t="shared" si="0"/>
        <v>58</v>
      </c>
      <c r="B59" s="168" t="s">
        <v>214</v>
      </c>
      <c r="C59" s="169" t="s">
        <v>230</v>
      </c>
      <c r="D59" s="170">
        <v>4314987</v>
      </c>
      <c r="E59" s="171" t="s">
        <v>218</v>
      </c>
      <c r="F59" s="170" t="s">
        <v>17</v>
      </c>
      <c r="G59" s="174">
        <v>4</v>
      </c>
      <c r="H59" s="174">
        <v>0</v>
      </c>
      <c r="I59" s="173">
        <v>800000</v>
      </c>
      <c r="J59" s="173">
        <f t="shared" si="1"/>
        <v>3200000</v>
      </c>
    </row>
    <row r="60" spans="1:10">
      <c r="A60" s="167">
        <f t="shared" si="0"/>
        <v>59</v>
      </c>
      <c r="B60" s="168" t="s">
        <v>214</v>
      </c>
      <c r="C60" s="169" t="s">
        <v>228</v>
      </c>
      <c r="D60" s="170">
        <v>4263439</v>
      </c>
      <c r="E60" s="171" t="s">
        <v>142</v>
      </c>
      <c r="F60" s="170" t="s">
        <v>17</v>
      </c>
      <c r="G60" s="174">
        <v>8</v>
      </c>
      <c r="H60" s="174">
        <v>0</v>
      </c>
      <c r="I60" s="173">
        <v>800000</v>
      </c>
      <c r="J60" s="173">
        <f t="shared" si="1"/>
        <v>6400000</v>
      </c>
    </row>
    <row r="61" spans="1:10">
      <c r="A61" s="167">
        <f t="shared" si="0"/>
        <v>60</v>
      </c>
      <c r="B61" s="168" t="s">
        <v>214</v>
      </c>
      <c r="C61" s="169" t="s">
        <v>20</v>
      </c>
      <c r="D61" s="170">
        <v>4263440</v>
      </c>
      <c r="E61" s="171" t="s">
        <v>143</v>
      </c>
      <c r="F61" s="170" t="s">
        <v>17</v>
      </c>
      <c r="G61" s="174">
        <v>8</v>
      </c>
      <c r="H61" s="174">
        <v>0</v>
      </c>
      <c r="I61" s="173">
        <v>800000</v>
      </c>
      <c r="J61" s="173">
        <f t="shared" si="1"/>
        <v>6400000</v>
      </c>
    </row>
    <row r="62" spans="1:10">
      <c r="A62" s="167">
        <f t="shared" si="0"/>
        <v>61</v>
      </c>
      <c r="B62" s="168" t="s">
        <v>214</v>
      </c>
      <c r="C62" s="169" t="s">
        <v>56</v>
      </c>
      <c r="D62" s="170">
        <v>4314988</v>
      </c>
      <c r="E62" s="171" t="s">
        <v>144</v>
      </c>
      <c r="F62" s="170" t="s">
        <v>17</v>
      </c>
      <c r="G62" s="174">
        <v>6</v>
      </c>
      <c r="H62" s="174">
        <v>0</v>
      </c>
      <c r="I62" s="173">
        <v>680000</v>
      </c>
      <c r="J62" s="173">
        <f t="shared" si="1"/>
        <v>4080000</v>
      </c>
    </row>
    <row r="63" spans="1:10">
      <c r="A63" s="167">
        <f t="shared" si="0"/>
        <v>62</v>
      </c>
      <c r="B63" s="168" t="s">
        <v>214</v>
      </c>
      <c r="C63" s="169" t="s">
        <v>50</v>
      </c>
      <c r="D63" s="170">
        <v>4231501</v>
      </c>
      <c r="E63" s="171" t="s">
        <v>219</v>
      </c>
      <c r="F63" s="170" t="s">
        <v>17</v>
      </c>
      <c r="G63" s="174">
        <v>8</v>
      </c>
      <c r="H63" s="174">
        <v>0</v>
      </c>
      <c r="I63" s="173">
        <v>660000</v>
      </c>
      <c r="J63" s="173">
        <f t="shared" si="1"/>
        <v>5280000</v>
      </c>
    </row>
    <row r="64" spans="1:10">
      <c r="A64" s="167">
        <f t="shared" si="0"/>
        <v>63</v>
      </c>
      <c r="B64" s="168" t="s">
        <v>214</v>
      </c>
      <c r="C64" s="169" t="s">
        <v>49</v>
      </c>
      <c r="D64" s="170">
        <v>4231502</v>
      </c>
      <c r="E64" s="171" t="s">
        <v>220</v>
      </c>
      <c r="F64" s="170" t="s">
        <v>17</v>
      </c>
      <c r="G64" s="174">
        <v>8</v>
      </c>
      <c r="H64" s="174">
        <v>0</v>
      </c>
      <c r="I64" s="173">
        <v>660000</v>
      </c>
      <c r="J64" s="173">
        <f t="shared" si="1"/>
        <v>5280000</v>
      </c>
    </row>
    <row r="65" spans="1:10">
      <c r="A65" s="167">
        <f t="shared" si="0"/>
        <v>64</v>
      </c>
      <c r="B65" s="168" t="s">
        <v>214</v>
      </c>
      <c r="C65" s="169" t="s">
        <v>28</v>
      </c>
      <c r="D65" s="170">
        <v>4087721</v>
      </c>
      <c r="E65" s="171" t="s">
        <v>145</v>
      </c>
      <c r="F65" s="170" t="s">
        <v>17</v>
      </c>
      <c r="G65" s="174">
        <v>8</v>
      </c>
      <c r="H65" s="174">
        <v>0</v>
      </c>
      <c r="I65" s="173">
        <v>600000</v>
      </c>
      <c r="J65" s="173">
        <f t="shared" si="1"/>
        <v>4800000</v>
      </c>
    </row>
    <row r="66" spans="1:10">
      <c r="A66" s="167">
        <f t="shared" si="0"/>
        <v>65</v>
      </c>
      <c r="B66" s="168" t="s">
        <v>214</v>
      </c>
      <c r="C66" s="169" t="s">
        <v>130</v>
      </c>
      <c r="D66" s="170">
        <v>4322440</v>
      </c>
      <c r="E66" s="171" t="s">
        <v>221</v>
      </c>
      <c r="F66" s="170" t="s">
        <v>17</v>
      </c>
      <c r="G66" s="174">
        <v>8</v>
      </c>
      <c r="H66" s="174">
        <v>0</v>
      </c>
      <c r="I66" s="173">
        <v>600000</v>
      </c>
      <c r="J66" s="173">
        <f t="shared" si="1"/>
        <v>4800000</v>
      </c>
    </row>
    <row r="67" spans="1:10">
      <c r="A67" s="167">
        <f t="shared" ref="A67:A72" si="2">A66+1</f>
        <v>66</v>
      </c>
      <c r="B67" s="168" t="s">
        <v>214</v>
      </c>
      <c r="C67" s="169" t="s">
        <v>33</v>
      </c>
      <c r="D67" s="170">
        <v>4263518</v>
      </c>
      <c r="E67" s="171" t="s">
        <v>149</v>
      </c>
      <c r="F67" s="170" t="s">
        <v>17</v>
      </c>
      <c r="G67" s="174">
        <v>12</v>
      </c>
      <c r="H67" s="174">
        <v>0</v>
      </c>
      <c r="I67" s="173">
        <v>300000</v>
      </c>
      <c r="J67" s="173">
        <f t="shared" ref="J67:J72" si="3">I67*G67</f>
        <v>3600000</v>
      </c>
    </row>
    <row r="68" spans="1:10">
      <c r="A68" s="167">
        <f t="shared" si="2"/>
        <v>67</v>
      </c>
      <c r="B68" s="168" t="s">
        <v>214</v>
      </c>
      <c r="C68" s="169" t="s">
        <v>32</v>
      </c>
      <c r="D68" s="170">
        <v>4263517</v>
      </c>
      <c r="E68" s="171" t="s">
        <v>147</v>
      </c>
      <c r="F68" s="170" t="s">
        <v>17</v>
      </c>
      <c r="G68" s="174">
        <v>8</v>
      </c>
      <c r="H68" s="174">
        <v>0</v>
      </c>
      <c r="I68" s="173">
        <v>500000</v>
      </c>
      <c r="J68" s="173">
        <f t="shared" si="3"/>
        <v>4000000</v>
      </c>
    </row>
    <row r="69" spans="1:10">
      <c r="A69" s="167">
        <f t="shared" si="2"/>
        <v>68</v>
      </c>
      <c r="B69" s="168" t="s">
        <v>214</v>
      </c>
      <c r="C69" s="169" t="s">
        <v>57</v>
      </c>
      <c r="D69" s="170">
        <v>4314986</v>
      </c>
      <c r="E69" s="171" t="s">
        <v>146</v>
      </c>
      <c r="F69" s="170" t="s">
        <v>17</v>
      </c>
      <c r="G69" s="174">
        <v>6</v>
      </c>
      <c r="H69" s="174">
        <v>0</v>
      </c>
      <c r="I69" s="173">
        <v>500000</v>
      </c>
      <c r="J69" s="173">
        <f t="shared" si="3"/>
        <v>3000000</v>
      </c>
    </row>
    <row r="70" spans="1:10">
      <c r="A70" s="167">
        <f t="shared" si="2"/>
        <v>69</v>
      </c>
      <c r="B70" s="168" t="s">
        <v>214</v>
      </c>
      <c r="C70" s="169" t="s">
        <v>51</v>
      </c>
      <c r="D70" s="170">
        <v>4301105</v>
      </c>
      <c r="E70" s="171" t="s">
        <v>148</v>
      </c>
      <c r="F70" s="170" t="s">
        <v>17</v>
      </c>
      <c r="G70" s="174">
        <v>8</v>
      </c>
      <c r="H70" s="174">
        <v>0</v>
      </c>
      <c r="I70" s="173">
        <v>500000</v>
      </c>
      <c r="J70" s="173">
        <f t="shared" si="3"/>
        <v>4000000</v>
      </c>
    </row>
    <row r="71" spans="1:10">
      <c r="A71" s="167">
        <f t="shared" si="2"/>
        <v>70</v>
      </c>
      <c r="B71" s="168" t="s">
        <v>207</v>
      </c>
      <c r="C71" s="169" t="s">
        <v>222</v>
      </c>
      <c r="D71" s="170">
        <v>4324648</v>
      </c>
      <c r="E71" s="171" t="s">
        <v>223</v>
      </c>
      <c r="F71" s="170" t="s">
        <v>31</v>
      </c>
      <c r="G71" s="170">
        <v>20</v>
      </c>
      <c r="H71" s="174" t="s">
        <v>163</v>
      </c>
      <c r="I71" s="173">
        <v>60000</v>
      </c>
      <c r="J71" s="173">
        <f t="shared" si="3"/>
        <v>1200000</v>
      </c>
    </row>
    <row r="72" spans="1:10">
      <c r="A72" s="167">
        <f t="shared" si="2"/>
        <v>71</v>
      </c>
      <c r="B72" s="168" t="s">
        <v>207</v>
      </c>
      <c r="C72" s="169" t="s">
        <v>224</v>
      </c>
      <c r="D72" s="170">
        <v>4324703</v>
      </c>
      <c r="E72" s="171" t="s">
        <v>225</v>
      </c>
      <c r="F72" s="170" t="s">
        <v>31</v>
      </c>
      <c r="G72" s="170">
        <v>20</v>
      </c>
      <c r="H72" s="174" t="s">
        <v>198</v>
      </c>
      <c r="I72" s="173">
        <v>47000</v>
      </c>
      <c r="J72" s="173">
        <f t="shared" si="3"/>
        <v>940000</v>
      </c>
    </row>
  </sheetData>
  <conditionalFormatting sqref="A2:J72">
    <cfRule type="expression" dxfId="0" priority="1">
      <formula>$X2&lt;0</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
  <sheetViews>
    <sheetView topLeftCell="B1" workbookViewId="0">
      <selection activeCell="C2" sqref="C2"/>
    </sheetView>
  </sheetViews>
  <sheetFormatPr defaultRowHeight="15"/>
  <cols>
    <col min="1" max="1" width="12.85546875" customWidth="1"/>
    <col min="2" max="2" width="23.85546875" customWidth="1"/>
    <col min="3" max="3" width="27.140625" customWidth="1"/>
    <col min="4" max="4" width="10.140625" customWidth="1"/>
    <col min="5" max="5" width="18.42578125" customWidth="1"/>
    <col min="6" max="6" width="21.85546875" customWidth="1"/>
  </cols>
  <sheetData>
    <row r="1" spans="1:13" ht="63">
      <c r="A1" s="29" t="s">
        <v>119</v>
      </c>
      <c r="B1" s="29" t="s">
        <v>120</v>
      </c>
      <c r="C1" s="29" t="s">
        <v>121</v>
      </c>
      <c r="D1" s="29" t="s">
        <v>14</v>
      </c>
      <c r="E1" s="29" t="s">
        <v>124</v>
      </c>
      <c r="F1" s="29" t="s">
        <v>2</v>
      </c>
      <c r="G1" s="29" t="s">
        <v>42</v>
      </c>
      <c r="H1" s="69" t="s">
        <v>3</v>
      </c>
      <c r="I1" s="32" t="s">
        <v>4</v>
      </c>
      <c r="J1" s="32" t="s">
        <v>115</v>
      </c>
      <c r="K1" s="32" t="s">
        <v>116</v>
      </c>
      <c r="L1" s="82" t="s">
        <v>118</v>
      </c>
      <c r="M1" s="81" t="s">
        <v>117</v>
      </c>
    </row>
    <row r="2" spans="1:13" ht="60">
      <c r="A2" s="80" t="str">
        <f>IF('Đơn đặt hàng'!C7="","",'Đơn đặt hàng'!C7)</f>
        <v>0107763332</v>
      </c>
      <c r="B2" s="80" t="str">
        <f>IF('Đơn đặt hàng'!C5="","",'Đơn đặt hàng'!C5)</f>
        <v>Công ty CP CHM Việt Nam</v>
      </c>
      <c r="C2" s="84" t="str">
        <f>IF('Đơn đặt hàng'!C6="","",'Đơn đặt hàng'!C6)</f>
        <v>Số 18A, ngách 92, ngõ Gốc Đề, đường Minh Khai, phường Tương Mai, TP.Hà Nội.</v>
      </c>
      <c r="D2" s="43">
        <f>'Đơn đặt hàng'!A12</f>
        <v>1</v>
      </c>
      <c r="E2" s="43" t="s">
        <v>125</v>
      </c>
      <c r="F2" s="44" t="str">
        <f>IFERROR(VLOOKUP($H2,'DATA SP'!$B$4:$F$70,2,0),"")</f>
        <v/>
      </c>
      <c r="G2" s="45" t="str">
        <f>IFERROR(VLOOKUP($H2,'DATA SP'!$B$4:$F$70,3,0),"")</f>
        <v/>
      </c>
      <c r="H2" s="71" t="str">
        <f>IF('Đơn đặt hàng'!E12="","",'Đơn đặt hàng'!E12)</f>
        <v>G2</v>
      </c>
      <c r="I2" s="45">
        <f>IF('Đơn đặt hàng'!F12="","",'Đơn đặt hàng'!F12)</f>
        <v>10</v>
      </c>
      <c r="J2" s="46">
        <f>'Đơn đặt hàng'!K12</f>
        <v>511574.07</v>
      </c>
      <c r="K2" s="45">
        <f>IFERROR(J2*I2,"")</f>
        <v>5115740.7</v>
      </c>
      <c r="L2" s="83">
        <f>IF(I2="","",8%)</f>
        <v>0.08</v>
      </c>
      <c r="M2" s="80">
        <f>IFERROR(K2*(1+L2),"")</f>
        <v>5524999.9560000002</v>
      </c>
    </row>
    <row r="3" spans="1:13">
      <c r="A3" s="80"/>
      <c r="B3" s="80"/>
      <c r="C3" s="80"/>
      <c r="D3" s="43">
        <f>'Đơn đặt hàng'!A13</f>
        <v>2</v>
      </c>
      <c r="E3" s="43" t="str">
        <f>IF(F3="","",E2)</f>
        <v/>
      </c>
      <c r="F3" s="44" t="str">
        <f>IFERROR(VLOOKUP($H3,'DATA SP'!$B$4:$F$70,2,0),"")</f>
        <v/>
      </c>
      <c r="G3" s="45" t="str">
        <f>IFERROR(VLOOKUP($H3,'DATA SP'!$B$4:$F$70,3,0),"")</f>
        <v/>
      </c>
      <c r="H3" s="71">
        <f>IF('Đơn đặt hàng'!E13="","",'Đơn đặt hàng'!E13)</f>
        <v>60</v>
      </c>
      <c r="I3" s="45">
        <f>IF('Đơn đặt hàng'!F13="","",'Đơn đặt hàng'!F13)</f>
        <v>100</v>
      </c>
      <c r="J3" s="46">
        <f>'Đơn đặt hàng'!K13</f>
        <v>48796.3</v>
      </c>
      <c r="K3" s="45">
        <f t="shared" ref="K3:K4" si="0">IFERROR(J3*I3,"")</f>
        <v>4879630</v>
      </c>
      <c r="L3" s="83">
        <f t="shared" ref="L3:L4" si="1">IF(I3="","",8%)</f>
        <v>0.08</v>
      </c>
      <c r="M3" s="80">
        <f t="shared" ref="M3:M4" si="2">IFERROR(K3*(1+L3),"")</f>
        <v>5270000.4000000004</v>
      </c>
    </row>
    <row r="4" spans="1:13">
      <c r="A4" s="80"/>
      <c r="B4" s="80"/>
      <c r="C4" s="80"/>
      <c r="D4" s="43">
        <f>'Đơn đặt hàng'!A14</f>
        <v>3</v>
      </c>
      <c r="E4" s="43" t="str">
        <f t="shared" ref="E4" si="3">IF(F4="","",E3)</f>
        <v/>
      </c>
      <c r="F4" s="44" t="str">
        <f>IFERROR(VLOOKUP($H4,'DATA SP'!$B$4:$F$70,2,0),"")</f>
        <v/>
      </c>
      <c r="G4" s="45" t="str">
        <f>IFERROR(VLOOKUP($H4,'DATA SP'!$B$4:$F$70,3,0),"")</f>
        <v/>
      </c>
      <c r="H4" s="71">
        <f>IF('Đơn đặt hàng'!E14="","",'Đơn đặt hàng'!E14)</f>
        <v>95</v>
      </c>
      <c r="I4" s="45">
        <f>IF('Đơn đặt hàng'!F14="","",'Đơn đặt hàng'!F14)</f>
        <v>100</v>
      </c>
      <c r="J4" s="46">
        <f>'Đơn đặt hàng'!K14</f>
        <v>47222.22</v>
      </c>
      <c r="K4" s="45">
        <f t="shared" si="0"/>
        <v>4722222</v>
      </c>
      <c r="L4" s="83">
        <f t="shared" si="1"/>
        <v>0.08</v>
      </c>
      <c r="M4" s="80">
        <f t="shared" si="2"/>
        <v>5099999.7600000007</v>
      </c>
    </row>
    <row r="5" spans="1:13">
      <c r="D5" s="79"/>
      <c r="E5" s="79"/>
    </row>
    <row r="6" spans="1:13">
      <c r="D6" s="79"/>
      <c r="E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Đơn đặt hàng</vt:lpstr>
      <vt:lpstr>Phụ lục</vt:lpstr>
      <vt:lpstr>BBGH</vt:lpstr>
      <vt:lpstr>DATA SP</vt:lpstr>
      <vt:lpstr>HOA DON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Chicken</dc:creator>
  <cp:lastModifiedBy>maivu.svfu@outlook.com</cp:lastModifiedBy>
  <cp:lastPrinted>2024-07-16T07:48:15Z</cp:lastPrinted>
  <dcterms:created xsi:type="dcterms:W3CDTF">2013-09-24T08:06:35Z</dcterms:created>
  <dcterms:modified xsi:type="dcterms:W3CDTF">2025-07-25T06:33:46Z</dcterms:modified>
</cp:coreProperties>
</file>